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 activeTab="6"/>
  </bookViews>
  <sheets>
    <sheet name=" hts" sheetId="4" r:id="rId1"/>
    <sheet name="panties sleep w" sheetId="2" r:id="rId2"/>
    <sheet name="pants jean" sheetId="3" r:id="rId3"/>
    <sheet name="knit woven " sheetId="1" r:id="rId4"/>
    <sheet name="knit top" sheetId="5" r:id="rId5"/>
    <sheet name="sweater" sheetId="6" r:id="rId6"/>
    <sheet name="Sheet1" sheetId="7" r:id="rId7"/>
  </sheets>
  <calcPr calcId="125725"/>
</workbook>
</file>

<file path=xl/calcChain.xml><?xml version="1.0" encoding="utf-8"?>
<calcChain xmlns="http://schemas.openxmlformats.org/spreadsheetml/2006/main">
  <c r="J35" i="7"/>
  <c r="J41" s="1"/>
  <c r="I35"/>
  <c r="I40" s="1"/>
  <c r="H35"/>
  <c r="H41" s="1"/>
  <c r="F35"/>
  <c r="F40" s="1"/>
  <c r="E35"/>
  <c r="E41" s="1"/>
  <c r="D35"/>
  <c r="D41" s="1"/>
  <c r="G31"/>
  <c r="G35" s="1"/>
  <c r="C31"/>
  <c r="C35" s="1"/>
  <c r="G10"/>
  <c r="G14" s="1"/>
  <c r="G17" s="1"/>
  <c r="C10"/>
  <c r="C14" s="1"/>
  <c r="C18" s="1"/>
  <c r="J20"/>
  <c r="J19"/>
  <c r="J14"/>
  <c r="J18" s="1"/>
  <c r="I14"/>
  <c r="I17" s="1"/>
  <c r="H14"/>
  <c r="H18" s="1"/>
  <c r="F14"/>
  <c r="F18" s="1"/>
  <c r="E14"/>
  <c r="E17" s="1"/>
  <c r="D14"/>
  <c r="D17" s="1"/>
  <c r="D19" i="6"/>
  <c r="D18"/>
  <c r="H18"/>
  <c r="G39" i="7" l="1"/>
  <c r="G41"/>
  <c r="G38"/>
  <c r="G40"/>
  <c r="C41"/>
  <c r="C40"/>
  <c r="C39"/>
  <c r="C38"/>
  <c r="J39"/>
  <c r="I41"/>
  <c r="H39"/>
  <c r="F39"/>
  <c r="E38"/>
  <c r="E39"/>
  <c r="E40"/>
  <c r="J38"/>
  <c r="J40"/>
  <c r="I39"/>
  <c r="H40"/>
  <c r="F38"/>
  <c r="F41"/>
  <c r="D38"/>
  <c r="D39"/>
  <c r="D40"/>
  <c r="I38"/>
  <c r="H38"/>
  <c r="H20"/>
  <c r="I19"/>
  <c r="F19"/>
  <c r="E19"/>
  <c r="I20"/>
  <c r="D20"/>
  <c r="D19"/>
  <c r="F20"/>
  <c r="H19"/>
  <c r="E20"/>
  <c r="G19"/>
  <c r="G18"/>
  <c r="G20"/>
  <c r="C19"/>
  <c r="C20"/>
  <c r="I18"/>
  <c r="H17"/>
  <c r="F17"/>
  <c r="E18"/>
  <c r="J17"/>
  <c r="D18"/>
  <c r="C17"/>
  <c r="I41" i="2"/>
  <c r="H41"/>
  <c r="H15" i="6"/>
  <c r="J93"/>
  <c r="I93"/>
  <c r="H93"/>
  <c r="G93"/>
  <c r="J92"/>
  <c r="I92"/>
  <c r="H92"/>
  <c r="G92"/>
  <c r="I91"/>
  <c r="H91"/>
  <c r="J89"/>
  <c r="I89"/>
  <c r="H89"/>
  <c r="G89"/>
  <c r="F89"/>
  <c r="F93" s="1"/>
  <c r="E89"/>
  <c r="E93" s="1"/>
  <c r="D89"/>
  <c r="D91" s="1"/>
  <c r="C89"/>
  <c r="C93" s="1"/>
  <c r="E52" i="5"/>
  <c r="H52" s="1"/>
  <c r="J52" s="1"/>
  <c r="J68"/>
  <c r="J67"/>
  <c r="I68"/>
  <c r="I67"/>
  <c r="H68"/>
  <c r="H67"/>
  <c r="H47"/>
  <c r="J47" s="1"/>
  <c r="D17" i="6"/>
  <c r="I15"/>
  <c r="I18" s="1"/>
  <c r="E17"/>
  <c r="H42" i="5"/>
  <c r="J42" s="1"/>
  <c r="G16" i="2"/>
  <c r="G23"/>
  <c r="J15" i="6"/>
  <c r="J19" s="1"/>
  <c r="G15"/>
  <c r="G18" s="1"/>
  <c r="F15"/>
  <c r="F18" s="1"/>
  <c r="E15"/>
  <c r="E18" s="1"/>
  <c r="D15"/>
  <c r="C15"/>
  <c r="C18" s="1"/>
  <c r="C29" i="3"/>
  <c r="I28"/>
  <c r="H28"/>
  <c r="I27"/>
  <c r="H27"/>
  <c r="J39" i="5"/>
  <c r="H39"/>
  <c r="E39"/>
  <c r="H38"/>
  <c r="J38" s="1"/>
  <c r="E38"/>
  <c r="E37"/>
  <c r="H37" s="1"/>
  <c r="J37" s="1"/>
  <c r="E36"/>
  <c r="H36" s="1"/>
  <c r="J36" s="1"/>
  <c r="J35"/>
  <c r="H35"/>
  <c r="E35"/>
  <c r="E34"/>
  <c r="H34" s="1"/>
  <c r="J34" s="1"/>
  <c r="E26"/>
  <c r="J26" s="1"/>
  <c r="J25"/>
  <c r="E25"/>
  <c r="E24"/>
  <c r="J24" s="1"/>
  <c r="J23"/>
  <c r="E23"/>
  <c r="E19"/>
  <c r="J19" s="1"/>
  <c r="J18"/>
  <c r="E18"/>
  <c r="E17"/>
  <c r="J17" s="1"/>
  <c r="E16"/>
  <c r="J16" s="1"/>
  <c r="J12"/>
  <c r="E12"/>
  <c r="E11"/>
  <c r="J11" s="1"/>
  <c r="E10"/>
  <c r="J10" s="1"/>
  <c r="J9"/>
  <c r="E9"/>
  <c r="J6"/>
  <c r="E6"/>
  <c r="J5"/>
  <c r="E5"/>
  <c r="E4"/>
  <c r="J4" s="1"/>
  <c r="E3"/>
  <c r="J3" s="1"/>
  <c r="H10" i="2"/>
  <c r="H12" s="1"/>
  <c r="K23"/>
  <c r="K25" s="1"/>
  <c r="H23"/>
  <c r="H25" s="1"/>
  <c r="I23"/>
  <c r="I25" s="1"/>
  <c r="K37"/>
  <c r="K39" s="1"/>
  <c r="J37"/>
  <c r="J39" s="1"/>
  <c r="I37"/>
  <c r="I39" s="1"/>
  <c r="H37"/>
  <c r="H39" s="1"/>
  <c r="G37"/>
  <c r="G39" s="1"/>
  <c r="J50"/>
  <c r="I50"/>
  <c r="J49"/>
  <c r="I49"/>
  <c r="J48"/>
  <c r="I48"/>
  <c r="J52"/>
  <c r="I52"/>
  <c r="J51"/>
  <c r="H42" s="1"/>
  <c r="H44" s="1"/>
  <c r="I51"/>
  <c r="G10"/>
  <c r="G12" s="1"/>
  <c r="I11" i="3"/>
  <c r="I13" s="1"/>
  <c r="H11"/>
  <c r="H13" s="1"/>
  <c r="G11"/>
  <c r="G13" s="1"/>
  <c r="F110" i="1"/>
  <c r="F113" s="1"/>
  <c r="F115" s="1"/>
  <c r="I113"/>
  <c r="I115" s="1"/>
  <c r="H113"/>
  <c r="H115" s="1"/>
  <c r="G113"/>
  <c r="G115" s="1"/>
  <c r="D130"/>
  <c r="E130" s="1"/>
  <c r="D129"/>
  <c r="E129" s="1"/>
  <c r="D128"/>
  <c r="E128" s="1"/>
  <c r="E99"/>
  <c r="E98"/>
  <c r="I91"/>
  <c r="I93" s="1"/>
  <c r="H91"/>
  <c r="H93" s="1"/>
  <c r="G91"/>
  <c r="G93" s="1"/>
  <c r="G61"/>
  <c r="G63" s="1"/>
  <c r="I77"/>
  <c r="I79" s="1"/>
  <c r="H77"/>
  <c r="H79" s="1"/>
  <c r="G77"/>
  <c r="G79" s="1"/>
  <c r="I61"/>
  <c r="I63" s="1"/>
  <c r="H61"/>
  <c r="H63" s="1"/>
  <c r="I41"/>
  <c r="I43" s="1"/>
  <c r="H41"/>
  <c r="H43" s="1"/>
  <c r="G41"/>
  <c r="G43" s="1"/>
  <c r="I27"/>
  <c r="I29" s="1"/>
  <c r="H27"/>
  <c r="H29" s="1"/>
  <c r="G27"/>
  <c r="G29" s="1"/>
  <c r="I12"/>
  <c r="I14" s="1"/>
  <c r="H12"/>
  <c r="H14" s="1"/>
  <c r="G12"/>
  <c r="G14" s="1"/>
  <c r="I19" i="6" l="1"/>
  <c r="H17"/>
  <c r="E91"/>
  <c r="E92"/>
  <c r="F92"/>
  <c r="D92"/>
  <c r="D93"/>
  <c r="C92"/>
  <c r="I17"/>
  <c r="I42" i="2"/>
  <c r="I44" s="1"/>
  <c r="G19" i="6"/>
  <c r="H19"/>
  <c r="F19"/>
  <c r="E19"/>
  <c r="G25" i="2"/>
  <c r="J18" i="6"/>
  <c r="C19"/>
</calcChain>
</file>

<file path=xl/sharedStrings.xml><?xml version="1.0" encoding="utf-8"?>
<sst xmlns="http://schemas.openxmlformats.org/spreadsheetml/2006/main" count="829" uniqueCount="456">
  <si>
    <t>man cotton knitted pants</t>
  </si>
  <si>
    <t>6103.42.10 20</t>
  </si>
  <si>
    <t>man cotton knitted shorts</t>
  </si>
  <si>
    <t>6103.42.10 50</t>
  </si>
  <si>
    <t>ladies cotton knitted pants</t>
  </si>
  <si>
    <t>ladies cotton knitted shorts</t>
  </si>
  <si>
    <t>ladies mm knitted pants</t>
  </si>
  <si>
    <t>man mm knitted pants</t>
  </si>
  <si>
    <t>knitted</t>
    <phoneticPr fontId="4" type="noConversion"/>
  </si>
  <si>
    <t>MEN`S cotton knitted  T-SHIRTS</t>
  </si>
  <si>
    <t>MEN`S  cotton knitted TANK TOPS</t>
  </si>
  <si>
    <t>ladies cotton knitted T-shirts:</t>
  </si>
  <si>
    <t>ladies cotton knittedTank tops:</t>
  </si>
  <si>
    <t>MEN`S mm knitted  T-SHIRTS</t>
  </si>
  <si>
    <t>MEN`S  mm knitted TANK TOPS</t>
  </si>
  <si>
    <t>ladies mm knitted T-shirts:</t>
  </si>
  <si>
    <t>ladies mm knittedTank tops:</t>
  </si>
  <si>
    <t>woven</t>
  </si>
  <si>
    <t xml:space="preserve">ladies-cotton woven pants </t>
  </si>
  <si>
    <t>Corduroy</t>
  </si>
  <si>
    <t>Other</t>
  </si>
  <si>
    <t>ladies-cotton woven shorts</t>
  </si>
  <si>
    <t>other</t>
  </si>
  <si>
    <t>ladies-man made fibers woven-pants</t>
  </si>
  <si>
    <t>ladies-man made fibers woven -shorts</t>
  </si>
  <si>
    <t>ladies-cotton denim pants</t>
  </si>
  <si>
    <t>Blue denim</t>
  </si>
  <si>
    <t>ladies-cotton denim shorts</t>
  </si>
  <si>
    <t>mens-cotton denim pants</t>
  </si>
  <si>
    <t>mens-cotton denim shorts</t>
  </si>
  <si>
    <t>mens-cotton woven pants</t>
  </si>
  <si>
    <t>mens-cotton woven shorts</t>
  </si>
  <si>
    <t>ladies cotton woven tank top</t>
  </si>
  <si>
    <t>ladies mm woven tank top</t>
  </si>
  <si>
    <t>men cotton woven tank top</t>
  </si>
  <si>
    <t>men mm woven tank top</t>
  </si>
  <si>
    <t>man cotton woven shirt</t>
  </si>
  <si>
    <t>6205.20.2066</t>
  </si>
  <si>
    <t>ladies cotton woven blouse</t>
  </si>
  <si>
    <t>6206.30.3041</t>
  </si>
  <si>
    <t>man mm woven shirt</t>
  </si>
  <si>
    <t>Trousers and breeches</t>
    <phoneticPr fontId="4" type="noConversion"/>
  </si>
  <si>
    <t>ladies mm woven blouse</t>
    <phoneticPr fontId="4" type="noConversion"/>
  </si>
  <si>
    <t>LCL</t>
  </si>
  <si>
    <t>40h</t>
  </si>
  <si>
    <t>半折装</t>
  </si>
  <si>
    <t>fob local charge:</t>
  </si>
  <si>
    <r>
      <t>FOB</t>
    </r>
    <r>
      <rPr>
        <sz val="10"/>
        <rFont val="宋体"/>
        <family val="3"/>
        <charset val="134"/>
      </rPr>
      <t>杂费</t>
    </r>
  </si>
  <si>
    <t>freight</t>
  </si>
  <si>
    <t>海运费</t>
  </si>
  <si>
    <t>ttl:</t>
  </si>
  <si>
    <t>每件平均费用</t>
  </si>
  <si>
    <t>flat pack(tops or pants)</t>
    <phoneticPr fontId="4" type="noConversion"/>
  </si>
  <si>
    <t>truckinng to warehouse</t>
    <phoneticPr fontId="4" type="noConversion"/>
  </si>
  <si>
    <t>QINGDAO TO LA</t>
    <phoneticPr fontId="4" type="noConversion"/>
  </si>
  <si>
    <t>customsclearance and local charge</t>
    <phoneticPr fontId="4" type="noConversion"/>
  </si>
  <si>
    <t>hts#</t>
    <phoneticPr fontId="4" type="noConversion"/>
  </si>
  <si>
    <t>duty rte</t>
    <phoneticPr fontId="4" type="noConversion"/>
  </si>
  <si>
    <t>cat#</t>
    <phoneticPr fontId="4" type="noConversion"/>
  </si>
  <si>
    <t>other</t>
    <phoneticPr fontId="4" type="noConversion"/>
  </si>
  <si>
    <t>for coton knitted tops and pants</t>
    <phoneticPr fontId="4" type="noConversion"/>
  </si>
  <si>
    <t>旺季可能贵一点（目前是7月报价）</t>
    <phoneticPr fontId="4" type="noConversion"/>
  </si>
  <si>
    <r>
      <t>rev date</t>
    </r>
    <r>
      <rPr>
        <sz val="10"/>
        <color theme="1"/>
        <rFont val="宋体"/>
        <family val="3"/>
        <charset val="134"/>
      </rPr>
      <t>：</t>
    </r>
    <phoneticPr fontId="4" type="noConversion"/>
  </si>
  <si>
    <t>25PER CBM</t>
    <phoneticPr fontId="4" type="noConversion"/>
  </si>
  <si>
    <t>(36-60pcs per carton,base B2K packing 6200pcs about 7.8CBM )</t>
    <phoneticPr fontId="4" type="noConversion"/>
  </si>
  <si>
    <t>cost per pcs</t>
    <phoneticPr fontId="4" type="noConversion"/>
  </si>
  <si>
    <t>送货费(会变动）</t>
    <phoneticPr fontId="4" type="noConversion"/>
  </si>
  <si>
    <t>美国清关杂费（会变动）</t>
    <phoneticPr fontId="4" type="noConversion"/>
  </si>
  <si>
    <t>(24pcs per carton,base style#802 packing 5000pcs about 17CBM carton size 52-38-39cm )</t>
    <phoneticPr fontId="4" type="noConversion"/>
  </si>
  <si>
    <t>Blue denim</t>
    <phoneticPr fontId="4" type="noConversion"/>
  </si>
  <si>
    <t>以前走的牛仔裤是60条/箱 一个40尺放50000条。但是HABAND有尺寸重量要求。 估计就</t>
    <phoneticPr fontId="4" type="noConversion"/>
  </si>
  <si>
    <r>
      <t>25000-29000</t>
    </r>
    <r>
      <rPr>
        <sz val="16"/>
        <color rgb="FFFF0000"/>
        <rFont val="宋体"/>
        <family val="3"/>
        <charset val="134"/>
      </rPr>
      <t>条</t>
    </r>
    <r>
      <rPr>
        <sz val="16"/>
        <color rgb="FFFF0000"/>
        <rFont val="Times New Roman"/>
        <family val="1"/>
      </rPr>
      <t>/</t>
    </r>
    <r>
      <rPr>
        <sz val="16"/>
        <color rgb="FFFF0000"/>
        <rFont val="宋体"/>
        <family val="3"/>
        <charset val="134"/>
      </rPr>
      <t>柜。按</t>
    </r>
    <r>
      <rPr>
        <sz val="16"/>
        <color rgb="FFFF0000"/>
        <rFont val="Times New Roman"/>
        <family val="1"/>
      </rPr>
      <t>USD0.15</t>
    </r>
    <r>
      <rPr>
        <sz val="16"/>
        <color rgb="FFFF0000"/>
        <rFont val="宋体"/>
        <family val="3"/>
        <charset val="134"/>
      </rPr>
      <t>是保险算。</t>
    </r>
    <phoneticPr fontId="4" type="noConversion"/>
  </si>
  <si>
    <t>ladies woven pants(24pcs per carton,base EMMA order  )</t>
    <phoneticPr fontId="4" type="noConversion"/>
  </si>
  <si>
    <t>flat pack( pants)</t>
    <phoneticPr fontId="4" type="noConversion"/>
  </si>
  <si>
    <r>
      <t>2012 order STYLE#802</t>
    </r>
    <r>
      <rPr>
        <sz val="10"/>
        <color rgb="FFFF0000"/>
        <rFont val="Times New Roman"/>
        <family val="1"/>
      </rPr>
      <t>men polar fleece knitted pants</t>
    </r>
    <phoneticPr fontId="4" type="noConversion"/>
  </si>
  <si>
    <t>flat pack</t>
    <phoneticPr fontId="4" type="noConversion"/>
  </si>
  <si>
    <r>
      <rPr>
        <sz val="10"/>
        <color theme="1"/>
        <rFont val="宋体"/>
        <family val="3"/>
        <charset val="134"/>
      </rPr>
      <t>附上</t>
    </r>
    <r>
      <rPr>
        <sz val="10"/>
        <color theme="1"/>
        <rFont val="Times New Roman"/>
        <family val="1"/>
      </rPr>
      <t>2015-9-6</t>
    </r>
    <r>
      <rPr>
        <sz val="10"/>
        <color theme="1"/>
        <rFont val="宋体"/>
        <family val="3"/>
        <charset val="134"/>
      </rPr>
      <t>和</t>
    </r>
    <r>
      <rPr>
        <sz val="10"/>
        <color theme="1"/>
        <rFont val="Times New Roman"/>
        <family val="1"/>
      </rPr>
      <t xml:space="preserve">2016-4-28 </t>
    </r>
    <r>
      <rPr>
        <sz val="10"/>
        <color theme="1"/>
        <rFont val="宋体"/>
        <family val="3"/>
        <charset val="134"/>
      </rPr>
      <t>装运成本</t>
    </r>
    <phoneticPr fontId="4" type="noConversion"/>
  </si>
  <si>
    <r>
      <t>for sleepweatr and panties(</t>
    </r>
    <r>
      <rPr>
        <sz val="10"/>
        <rFont val="宋体"/>
        <family val="3"/>
        <charset val="134"/>
      </rPr>
      <t>大数混装</t>
    </r>
    <r>
      <rPr>
        <sz val="10"/>
        <rFont val="Times New Roman"/>
        <family val="1"/>
      </rPr>
      <t>)</t>
    </r>
    <phoneticPr fontId="4" type="noConversion"/>
  </si>
  <si>
    <r>
      <rPr>
        <sz val="16"/>
        <color rgb="FFFF0000"/>
        <rFont val="宋体"/>
        <family val="3"/>
        <charset val="134"/>
      </rPr>
      <t>如果是</t>
    </r>
    <r>
      <rPr>
        <sz val="16"/>
        <color rgb="FFFF0000"/>
        <rFont val="Times New Roman"/>
        <family val="1"/>
      </rPr>
      <t>25</t>
    </r>
    <r>
      <rPr>
        <sz val="16"/>
        <color rgb="FFFF0000"/>
        <rFont val="宋体"/>
        <family val="3"/>
        <charset val="134"/>
      </rPr>
      <t>万件运输成本最少按</t>
    </r>
    <r>
      <rPr>
        <sz val="16"/>
        <color rgb="FFFF0000"/>
        <rFont val="Times New Roman"/>
        <family val="1"/>
      </rPr>
      <t>USD0.10-0.15.</t>
    </r>
    <r>
      <rPr>
        <sz val="16"/>
        <color rgb="FFFF0000"/>
        <rFont val="宋体"/>
        <family val="3"/>
        <charset val="134"/>
      </rPr>
      <t>估计是分批分月发货</t>
    </r>
    <phoneticPr fontId="4" type="noConversion"/>
  </si>
  <si>
    <t>nightshirts, pajamasr-cotton man</t>
    <phoneticPr fontId="12" type="noConversion"/>
  </si>
  <si>
    <t xml:space="preserve">cotton </t>
    <phoneticPr fontId="12" type="noConversion"/>
  </si>
  <si>
    <t>nightshirts, pajamas,mm fibers man</t>
    <phoneticPr fontId="12" type="noConversion"/>
  </si>
  <si>
    <t xml:space="preserve">mm </t>
    <phoneticPr fontId="12" type="noConversion"/>
  </si>
  <si>
    <t>Nightdresses and pajamas-ladies cotton</t>
    <phoneticPr fontId="12" type="noConversion"/>
  </si>
  <si>
    <t>Nightdresses and pajamas-ladies mm</t>
    <phoneticPr fontId="12" type="noConversion"/>
  </si>
  <si>
    <t xml:space="preserve">ladies cotton underwear </t>
    <phoneticPr fontId="12" type="noConversion"/>
  </si>
  <si>
    <t>ladies mm underwear</t>
    <phoneticPr fontId="12" type="noConversion"/>
  </si>
  <si>
    <t>ladies cotton underpants</t>
    <phoneticPr fontId="13" type="noConversion"/>
  </si>
  <si>
    <t>6108.91.0005</t>
    <phoneticPr fontId="13" type="noConversion"/>
  </si>
  <si>
    <t>ladies mm underpants</t>
    <phoneticPr fontId="13" type="noConversion"/>
  </si>
  <si>
    <t>6108.92.0005</t>
    <phoneticPr fontId="13" type="noConversion"/>
  </si>
  <si>
    <t>men cotton underpants</t>
    <phoneticPr fontId="13" type="noConversion"/>
  </si>
  <si>
    <t>6107.11.0010</t>
    <phoneticPr fontId="13" type="noConversion"/>
  </si>
  <si>
    <t>men mm underpants</t>
    <phoneticPr fontId="13" type="noConversion"/>
  </si>
  <si>
    <t>6107.12.00</t>
  </si>
  <si>
    <t>sleepwear&amp;panties</t>
    <phoneticPr fontId="4" type="noConversion"/>
  </si>
  <si>
    <t>nightshirts, pajamasr-cotton man</t>
    <phoneticPr fontId="13" type="noConversion"/>
  </si>
  <si>
    <t>nightshirts, pajamas,mm fibers man</t>
    <phoneticPr fontId="13" type="noConversion"/>
  </si>
  <si>
    <t>Nightdresses and pajamas-ladies cotton</t>
    <phoneticPr fontId="13" type="noConversion"/>
  </si>
  <si>
    <t>Nightdresses and pajamas-ladies mm</t>
    <phoneticPr fontId="13" type="noConversion"/>
  </si>
  <si>
    <t>估计是分批分月3-4次发货</t>
    <phoneticPr fontId="4" type="noConversion"/>
  </si>
  <si>
    <t>QINGDAO TO LA</t>
  </si>
  <si>
    <t>flat pack</t>
  </si>
  <si>
    <r>
      <t>FOB</t>
    </r>
    <r>
      <rPr>
        <sz val="10"/>
        <rFont val="宋体"/>
        <family val="3"/>
        <charset val="134"/>
      </rPr>
      <t>杂费</t>
    </r>
  </si>
  <si>
    <t>旺季可能贵一点（目前是7月报价）</t>
  </si>
  <si>
    <t>25PER CBM</t>
  </si>
  <si>
    <t>customsclearance and local charge</t>
  </si>
  <si>
    <t>美国清关杂费（会变动）</t>
  </si>
  <si>
    <t>truckinng to warehouse</t>
  </si>
  <si>
    <t>送货费(会变动）</t>
  </si>
  <si>
    <t>cost per pcs</t>
  </si>
  <si>
    <t xml:space="preserve"> plush robe(2015 order-260gm)</t>
    <phoneticPr fontId="4" type="noConversion"/>
  </si>
  <si>
    <t>O/F&amp; CUSTOMS CLEARANCE FEE</t>
    <phoneticPr fontId="4" type="noConversion"/>
  </si>
  <si>
    <t>**</t>
    <phoneticPr fontId="4" type="noConversion"/>
  </si>
  <si>
    <t>CUSTOMS PRICE</t>
    <phoneticPr fontId="4" type="noConversion"/>
  </si>
  <si>
    <t>FOB PRICE</t>
    <phoneticPr fontId="4" type="noConversion"/>
  </si>
  <si>
    <t>DUTY RATE</t>
    <phoneticPr fontId="4" type="noConversion"/>
  </si>
  <si>
    <t>DUTY</t>
    <phoneticPr fontId="4" type="noConversion"/>
  </si>
  <si>
    <t>COTTON</t>
    <phoneticPr fontId="4" type="noConversion"/>
  </si>
  <si>
    <t>MM</t>
    <phoneticPr fontId="4" type="noConversion"/>
  </si>
  <si>
    <r>
      <t>FOB 6%</t>
    </r>
    <r>
      <rPr>
        <sz val="10"/>
        <color theme="1"/>
        <rFont val="宋体"/>
        <family val="3"/>
        <charset val="134"/>
      </rPr>
      <t>佣金</t>
    </r>
    <phoneticPr fontId="4" type="noConversion"/>
  </si>
  <si>
    <t>工厂价格</t>
    <phoneticPr fontId="4" type="noConversion"/>
  </si>
  <si>
    <t>运费税金</t>
    <phoneticPr fontId="4" type="noConversion"/>
  </si>
  <si>
    <t>客人目标价</t>
    <phoneticPr fontId="4" type="noConversion"/>
  </si>
  <si>
    <t>运费</t>
    <phoneticPr fontId="4" type="noConversion"/>
  </si>
  <si>
    <t>税金</t>
    <phoneticPr fontId="4" type="noConversion"/>
  </si>
  <si>
    <t>duty rate</t>
    <phoneticPr fontId="4" type="noConversion"/>
  </si>
  <si>
    <r>
      <rPr>
        <sz val="10"/>
        <color theme="1"/>
        <rFont val="宋体"/>
        <family val="3"/>
        <charset val="134"/>
      </rPr>
      <t>按</t>
    </r>
    <r>
      <rPr>
        <sz val="10"/>
        <color theme="1"/>
        <rFont val="Times New Roman"/>
        <family val="1"/>
      </rPr>
      <t>USD2.00</t>
    </r>
    <r>
      <rPr>
        <sz val="10"/>
        <color theme="1"/>
        <rFont val="宋体"/>
        <family val="3"/>
        <charset val="134"/>
      </rPr>
      <t>清关</t>
    </r>
    <phoneticPr fontId="4" type="noConversion"/>
  </si>
  <si>
    <t>15CBM per shipment</t>
    <phoneticPr fontId="4" type="noConversion"/>
  </si>
  <si>
    <r>
      <rPr>
        <sz val="10"/>
        <color theme="1"/>
        <rFont val="宋体"/>
        <family val="3"/>
        <charset val="134"/>
      </rPr>
      <t>数量</t>
    </r>
    <r>
      <rPr>
        <sz val="10"/>
        <color theme="1"/>
        <rFont val="Times New Roman"/>
        <family val="1"/>
      </rPr>
      <t>40000</t>
    </r>
    <r>
      <rPr>
        <sz val="10"/>
        <color theme="1"/>
        <rFont val="宋体"/>
        <family val="3"/>
        <charset val="134"/>
      </rPr>
      <t>件</t>
    </r>
    <r>
      <rPr>
        <sz val="10"/>
        <color theme="1"/>
        <rFont val="Times New Roman"/>
        <family val="1"/>
      </rPr>
      <t xml:space="preserve"> 13000PCS PER SHIPMET 3</t>
    </r>
    <r>
      <rPr>
        <sz val="10"/>
        <color theme="1"/>
        <rFont val="宋体"/>
        <family val="3"/>
        <charset val="134"/>
      </rPr>
      <t>个货期</t>
    </r>
    <phoneticPr fontId="4" type="noConversion"/>
  </si>
  <si>
    <t>USD50 PER CBM</t>
    <phoneticPr fontId="4" type="noConversion"/>
  </si>
  <si>
    <t>旺季可能贵一点（目前是10月报价）</t>
    <phoneticPr fontId="4" type="noConversion"/>
  </si>
  <si>
    <t>059</t>
    <phoneticPr fontId="16" type="noConversion"/>
  </si>
  <si>
    <t>vol</t>
    <phoneticPr fontId="4" type="noConversion"/>
  </si>
  <si>
    <t>ship date</t>
    <phoneticPr fontId="4" type="noConversion"/>
  </si>
  <si>
    <t>for sleepweatr and panties(mixed load)</t>
    <phoneticPr fontId="4" type="noConversion"/>
  </si>
  <si>
    <t xml:space="preserve"> panties qty</t>
    <phoneticPr fontId="4" type="noConversion"/>
  </si>
  <si>
    <t>sleepwear</t>
    <phoneticPr fontId="4" type="noConversion"/>
  </si>
  <si>
    <t>45H</t>
    <phoneticPr fontId="4" type="noConversion"/>
  </si>
  <si>
    <t>25 per cbm</t>
    <phoneticPr fontId="4" type="noConversion"/>
  </si>
  <si>
    <t>total qty</t>
    <phoneticPr fontId="4" type="noConversion"/>
  </si>
  <si>
    <t>ttl vol</t>
    <phoneticPr fontId="4" type="noConversion"/>
  </si>
  <si>
    <t>2*40gp</t>
    <phoneticPr fontId="4" type="noConversion"/>
  </si>
  <si>
    <t>1*40hq</t>
    <phoneticPr fontId="4" type="noConversion"/>
  </si>
  <si>
    <t>40gp+20</t>
    <phoneticPr fontId="4" type="noConversion"/>
  </si>
  <si>
    <t>(7800sleep set)</t>
    <phoneticPr fontId="4" type="noConversion"/>
  </si>
  <si>
    <t>2*40</t>
    <phoneticPr fontId="4" type="noConversion"/>
  </si>
  <si>
    <t>20+40gp</t>
    <phoneticPr fontId="4" type="noConversion"/>
  </si>
  <si>
    <t>1*45</t>
    <phoneticPr fontId="4" type="noConversion"/>
  </si>
  <si>
    <t xml:space="preserve">for sleepweatr </t>
    <phoneticPr fontId="4" type="noConversion"/>
  </si>
  <si>
    <t>base on panties</t>
    <phoneticPr fontId="4" type="noConversion"/>
  </si>
  <si>
    <t>8500sleep sets</t>
    <phoneticPr fontId="4" type="noConversion"/>
  </si>
  <si>
    <t>NIGHT GOWN ROBE</t>
    <phoneticPr fontId="4" type="noConversion"/>
  </si>
  <si>
    <t>NIGHTGOWN</t>
    <phoneticPr fontId="4" type="noConversion"/>
  </si>
  <si>
    <t>night Gown ladies mm</t>
    <phoneticPr fontId="4" type="noConversion"/>
  </si>
  <si>
    <t>robe</t>
    <phoneticPr fontId="4" type="noConversion"/>
  </si>
  <si>
    <t xml:space="preserve">night Gown </t>
    <phoneticPr fontId="4" type="noConversion"/>
  </si>
  <si>
    <t>6108.91.0030</t>
    <phoneticPr fontId="4" type="noConversion"/>
  </si>
  <si>
    <t>robe-mm</t>
    <phoneticPr fontId="4" type="noConversion"/>
  </si>
  <si>
    <t>hat-mmf</t>
    <phoneticPr fontId="12" type="noConversion"/>
  </si>
  <si>
    <t>hat-cotton</t>
    <phoneticPr fontId="12" type="noConversion"/>
  </si>
  <si>
    <t>bra-man-made fibers.</t>
    <phoneticPr fontId="12" type="noConversion"/>
  </si>
  <si>
    <t>bra-cotton</t>
    <phoneticPr fontId="12" type="noConversion"/>
  </si>
  <si>
    <t>ladies cmm woven blouse</t>
    <phoneticPr fontId="12" type="noConversion"/>
  </si>
  <si>
    <t>man mm woven shirt</t>
    <phoneticPr fontId="12" type="noConversion"/>
  </si>
  <si>
    <t>6206.30.3041</t>
    <phoneticPr fontId="12" type="noConversion"/>
  </si>
  <si>
    <t>ladies cotton woven blouse</t>
    <phoneticPr fontId="12" type="noConversion"/>
  </si>
  <si>
    <t>6205.20.2066</t>
    <phoneticPr fontId="12" type="noConversion"/>
  </si>
  <si>
    <t>man cotton woven shirt</t>
    <phoneticPr fontId="12" type="noConversion"/>
  </si>
  <si>
    <t>men mm woven tank top</t>
    <phoneticPr fontId="12" type="noConversion"/>
  </si>
  <si>
    <t>men cotton woven tank top</t>
    <phoneticPr fontId="12" type="noConversion"/>
  </si>
  <si>
    <t>ladies mm woven tank top</t>
    <phoneticPr fontId="12" type="noConversion"/>
  </si>
  <si>
    <t>ladies cotton woven tank top</t>
    <phoneticPr fontId="12" type="noConversion"/>
  </si>
  <si>
    <t>mens-cotton woven shorts</t>
    <phoneticPr fontId="12" type="noConversion"/>
  </si>
  <si>
    <t>mens-cotton woven pants</t>
    <phoneticPr fontId="12" type="noConversion"/>
  </si>
  <si>
    <t>mens-cotton denim shorts</t>
    <phoneticPr fontId="12" type="noConversion"/>
  </si>
  <si>
    <t>mens-cotton denim pants</t>
    <phoneticPr fontId="12" type="noConversion"/>
  </si>
  <si>
    <t>ladies-cotton denim shorts</t>
    <phoneticPr fontId="12" type="noConversion"/>
  </si>
  <si>
    <t>ladies-cotton denim pants</t>
    <phoneticPr fontId="12" type="noConversion"/>
  </si>
  <si>
    <t>ladies-man made fibers woven -shorts</t>
    <phoneticPr fontId="12" type="noConversion"/>
  </si>
  <si>
    <t>Trousers and breeches:</t>
  </si>
  <si>
    <t>ladies-man made fibers woven-pants</t>
    <phoneticPr fontId="12" type="noConversion"/>
  </si>
  <si>
    <t>other</t>
    <phoneticPr fontId="12" type="noConversion"/>
  </si>
  <si>
    <t>ladies-cotton woven shorts</t>
    <phoneticPr fontId="12" type="noConversion"/>
  </si>
  <si>
    <t xml:space="preserve">ladies-cotton woven pants </t>
    <phoneticPr fontId="12" type="noConversion"/>
  </si>
  <si>
    <t>woven</t>
    <phoneticPr fontId="12" type="noConversion"/>
  </si>
  <si>
    <t>ladies mm knittedTank tops:</t>
    <phoneticPr fontId="12" type="noConversion"/>
  </si>
  <si>
    <t>ladies mm knitted T-shirts:</t>
    <phoneticPr fontId="12" type="noConversion"/>
  </si>
  <si>
    <t>MEN`S  mm knitted TANK TOPS</t>
    <phoneticPr fontId="12" type="noConversion"/>
  </si>
  <si>
    <t>MEN`S mm knitted  T-SHIRTS</t>
    <phoneticPr fontId="12" type="noConversion"/>
  </si>
  <si>
    <t>ladies cotton knittedTank tops:</t>
    <phoneticPr fontId="12" type="noConversion"/>
  </si>
  <si>
    <t>ladies cotton knitted T-shirts:</t>
    <phoneticPr fontId="12" type="noConversion"/>
  </si>
  <si>
    <t>OTHER</t>
    <phoneticPr fontId="12" type="noConversion"/>
  </si>
  <si>
    <t>MEN`S  cotton knitted TANK TOPS</t>
    <phoneticPr fontId="12" type="noConversion"/>
  </si>
  <si>
    <t>MEN`S cotton knitted  T-SHIRTS</t>
    <phoneticPr fontId="12" type="noConversion"/>
  </si>
  <si>
    <t>men mm underpants</t>
    <phoneticPr fontId="12" type="noConversion"/>
  </si>
  <si>
    <t>6107.11.0010</t>
    <phoneticPr fontId="12" type="noConversion"/>
  </si>
  <si>
    <t>men cotton underpants</t>
    <phoneticPr fontId="12" type="noConversion"/>
  </si>
  <si>
    <t>6108.92.0005</t>
    <phoneticPr fontId="12" type="noConversion"/>
  </si>
  <si>
    <t>ladies mm underpants</t>
    <phoneticPr fontId="12" type="noConversion"/>
  </si>
  <si>
    <t>6108.91.0005</t>
    <phoneticPr fontId="12" type="noConversion"/>
  </si>
  <si>
    <t>ladies cotton underpants</t>
    <phoneticPr fontId="12" type="noConversion"/>
  </si>
  <si>
    <t>nightshirts, pajamasr-cotton man</t>
    <phoneticPr fontId="12" type="noConversion"/>
  </si>
  <si>
    <t>6114303014</t>
    <phoneticPr fontId="12" type="noConversion"/>
  </si>
  <si>
    <r>
      <rPr>
        <sz val="10"/>
        <rFont val="宋体"/>
        <family val="3"/>
        <charset val="134"/>
      </rPr>
      <t>化纖的</t>
    </r>
    <r>
      <rPr>
        <sz val="10"/>
        <rFont val="Times New Roman"/>
        <family val="1"/>
      </rPr>
      <t xml:space="preserve"> jumper </t>
    </r>
    <phoneticPr fontId="12" type="noConversion"/>
  </si>
  <si>
    <r>
      <rPr>
        <sz val="10"/>
        <color indexed="12"/>
        <rFont val="宋体"/>
        <family val="3"/>
        <charset val="134"/>
      </rPr>
      <t>棉的</t>
    </r>
    <r>
      <rPr>
        <sz val="10"/>
        <color indexed="12"/>
        <rFont val="Times New Roman"/>
        <family val="1"/>
      </rPr>
      <t xml:space="preserve">JUMPER </t>
    </r>
    <phoneticPr fontId="12" type="noConversion"/>
  </si>
  <si>
    <t xml:space="preserve">cotton scarf </t>
    <phoneticPr fontId="12" type="noConversion"/>
  </si>
  <si>
    <t xml:space="preserve">man made fibers scarf </t>
    <phoneticPr fontId="12" type="noConversion"/>
  </si>
  <si>
    <t>6117.10.60.10</t>
    <phoneticPr fontId="12" type="noConversion"/>
  </si>
  <si>
    <t>Shawls-cotton</t>
    <phoneticPr fontId="12" type="noConversion"/>
  </si>
  <si>
    <t>6117.10.20.30</t>
  </si>
  <si>
    <t xml:space="preserve"> Shawls-man made fibers</t>
    <phoneticPr fontId="12" type="noConversion"/>
  </si>
  <si>
    <t>PONCHO-man made fibers</t>
    <phoneticPr fontId="12" type="noConversion"/>
  </si>
  <si>
    <t>PONCHO-cotton</t>
    <phoneticPr fontId="12" type="noConversion"/>
  </si>
  <si>
    <t>6114.20.0060</t>
    <phoneticPr fontId="12" type="noConversion"/>
  </si>
  <si>
    <t>shrug-cotton</t>
    <phoneticPr fontId="12" type="noConversion"/>
  </si>
  <si>
    <t>6114.30.3070</t>
  </si>
  <si>
    <t>shrug-mm</t>
    <phoneticPr fontId="12" type="noConversion"/>
  </si>
  <si>
    <t>man mm knitted pants</t>
    <phoneticPr fontId="12" type="noConversion"/>
  </si>
  <si>
    <t>ladies mm knitted pants</t>
    <phoneticPr fontId="12" type="noConversion"/>
  </si>
  <si>
    <t>ladies cotton knitted shorts</t>
    <phoneticPr fontId="12" type="noConversion"/>
  </si>
  <si>
    <t>ladies cotton knitted pants</t>
    <phoneticPr fontId="12" type="noConversion"/>
  </si>
  <si>
    <t>6103.42.10 50</t>
    <phoneticPr fontId="12" type="noConversion"/>
  </si>
  <si>
    <t>man cotton knitted shorts</t>
    <phoneticPr fontId="12" type="noConversion"/>
  </si>
  <si>
    <t>6103.42.10 20</t>
    <phoneticPr fontId="12" type="noConversion"/>
  </si>
  <si>
    <t>man cotton knitted pants</t>
    <phoneticPr fontId="12" type="noConversion"/>
  </si>
  <si>
    <t>6104.43.20 10</t>
    <phoneticPr fontId="12" type="noConversion"/>
  </si>
  <si>
    <r>
      <rPr>
        <sz val="10"/>
        <rFont val="宋体"/>
        <family val="3"/>
        <charset val="134"/>
      </rPr>
      <t>化纤针织连衣裙</t>
    </r>
    <r>
      <rPr>
        <sz val="10"/>
        <rFont val="Times New Roman"/>
        <family val="1"/>
      </rPr>
      <t xml:space="preserve"> dress</t>
    </r>
    <phoneticPr fontId="12" type="noConversion"/>
  </si>
  <si>
    <t>6104.42.0010</t>
    <phoneticPr fontId="12" type="noConversion"/>
  </si>
  <si>
    <r>
      <rPr>
        <sz val="10"/>
        <rFont val="宋体"/>
        <family val="3"/>
        <charset val="134"/>
      </rPr>
      <t>棉针织连衣裙</t>
    </r>
    <r>
      <rPr>
        <sz val="10"/>
        <rFont val="Times New Roman"/>
        <family val="1"/>
      </rPr>
      <t xml:space="preserve"> dress</t>
    </r>
    <phoneticPr fontId="12" type="noConversion"/>
  </si>
  <si>
    <t>6104.59.80 19  61045980 30 -skirt Other 5.6%</t>
  </si>
  <si>
    <t xml:space="preserve"> 6104.52.00 10</t>
    <phoneticPr fontId="12" type="noConversion"/>
  </si>
  <si>
    <r>
      <rPr>
        <sz val="10"/>
        <rFont val="宋体"/>
        <family val="3"/>
        <charset val="134"/>
      </rPr>
      <t>棉针织裙子</t>
    </r>
    <r>
      <rPr>
        <sz val="10"/>
        <rFont val="Times New Roman"/>
        <family val="1"/>
      </rPr>
      <t xml:space="preserve"> skirt</t>
    </r>
    <phoneticPr fontId="12" type="noConversion"/>
  </si>
  <si>
    <t xml:space="preserve">6104.53.2010 </t>
    <phoneticPr fontId="12" type="noConversion"/>
  </si>
  <si>
    <r>
      <rPr>
        <sz val="10"/>
        <rFont val="宋体"/>
        <family val="3"/>
        <charset val="134"/>
      </rPr>
      <t>化纤针织裙子</t>
    </r>
    <r>
      <rPr>
        <sz val="10"/>
        <rFont val="Times New Roman"/>
        <family val="1"/>
      </rPr>
      <t xml:space="preserve"> skirt</t>
    </r>
    <phoneticPr fontId="12" type="noConversion"/>
  </si>
  <si>
    <r>
      <rPr>
        <sz val="10"/>
        <rFont val="宋体"/>
        <family val="3"/>
        <charset val="134"/>
      </rPr>
      <t>其他拼金银线针织毛衣</t>
    </r>
    <phoneticPr fontId="12" type="noConversion"/>
  </si>
  <si>
    <r>
      <rPr>
        <sz val="10"/>
        <rFont val="宋体"/>
        <family val="3"/>
        <charset val="134"/>
      </rPr>
      <t>女</t>
    </r>
    <phoneticPr fontId="12" type="noConversion"/>
  </si>
  <si>
    <r>
      <rPr>
        <sz val="10"/>
        <rFont val="宋体"/>
        <family val="3"/>
        <charset val="134"/>
      </rPr>
      <t>男</t>
    </r>
    <phoneticPr fontId="12" type="noConversion"/>
  </si>
  <si>
    <r>
      <t>100%</t>
    </r>
    <r>
      <rPr>
        <sz val="10"/>
        <rFont val="宋体"/>
        <family val="3"/>
        <charset val="134"/>
      </rPr>
      <t>羊绒</t>
    </r>
    <r>
      <rPr>
        <sz val="10"/>
        <rFont val="Times New Roman"/>
        <family val="1"/>
      </rPr>
      <t>(cashmere):</t>
    </r>
    <phoneticPr fontId="12" type="noConversion"/>
  </si>
  <si>
    <r>
      <rPr>
        <sz val="10"/>
        <rFont val="宋体"/>
        <family val="3"/>
        <charset val="134"/>
      </rPr>
      <t>羊毛毛衣</t>
    </r>
    <phoneticPr fontId="12" type="noConversion"/>
  </si>
  <si>
    <r>
      <rPr>
        <sz val="10"/>
        <rFont val="宋体"/>
        <family val="3"/>
        <charset val="134"/>
      </rPr>
      <t>麻针织毛衣</t>
    </r>
    <phoneticPr fontId="12" type="noConversion"/>
  </si>
  <si>
    <t>645/646</t>
    <phoneticPr fontId="12" type="noConversion"/>
  </si>
  <si>
    <t>338-339</t>
    <phoneticPr fontId="12" type="noConversion"/>
  </si>
  <si>
    <r>
      <rPr>
        <sz val="10"/>
        <rFont val="宋体"/>
        <family val="3"/>
        <charset val="134"/>
      </rPr>
      <t>棉针织毛衣</t>
    </r>
    <phoneticPr fontId="12" type="noConversion"/>
  </si>
  <si>
    <t>638/639</t>
    <phoneticPr fontId="12" type="noConversion"/>
  </si>
  <si>
    <r>
      <rPr>
        <sz val="10"/>
        <rFont val="宋体"/>
        <family val="3"/>
        <charset val="134"/>
      </rPr>
      <t>化纤针织毛衣</t>
    </r>
    <phoneticPr fontId="12" type="noConversion"/>
  </si>
  <si>
    <t>3-5-7-9GG</t>
    <phoneticPr fontId="12" type="noConversion"/>
  </si>
  <si>
    <t>12gg</t>
    <phoneticPr fontId="12" type="noConversion"/>
  </si>
  <si>
    <r>
      <rPr>
        <sz val="10"/>
        <rFont val="宋体"/>
        <family val="3"/>
        <charset val="134"/>
      </rPr>
      <t>税率</t>
    </r>
    <phoneticPr fontId="12" type="noConversion"/>
  </si>
  <si>
    <t>hts code</t>
    <phoneticPr fontId="12" type="noConversion"/>
  </si>
  <si>
    <r>
      <rPr>
        <sz val="10"/>
        <rFont val="宋体"/>
        <family val="3"/>
        <charset val="134"/>
      </rPr>
      <t>清关单价</t>
    </r>
    <r>
      <rPr>
        <sz val="10"/>
        <rFont val="Times New Roman"/>
        <family val="1"/>
      </rPr>
      <t>X</t>
    </r>
    <r>
      <rPr>
        <sz val="10"/>
        <rFont val="宋体"/>
        <family val="3"/>
        <charset val="134"/>
      </rPr>
      <t>税率</t>
    </r>
    <phoneticPr fontId="12" type="noConversion"/>
  </si>
  <si>
    <r>
      <rPr>
        <sz val="10"/>
        <rFont val="宋体"/>
        <family val="3"/>
        <charset val="134"/>
      </rPr>
      <t>关于清关税金计算</t>
    </r>
    <r>
      <rPr>
        <sz val="10"/>
        <rFont val="Times New Roman"/>
        <family val="1"/>
      </rPr>
      <t>:</t>
    </r>
    <phoneticPr fontId="12" type="noConversion"/>
  </si>
  <si>
    <t>base customs Px</t>
    <phoneticPr fontId="16" type="noConversion"/>
  </si>
  <si>
    <t>base oder qty</t>
    <phoneticPr fontId="22" type="noConversion"/>
  </si>
  <si>
    <t>style</t>
    <phoneticPr fontId="16" type="noConversion"/>
  </si>
  <si>
    <t>ldp</t>
    <phoneticPr fontId="16" type="noConversion"/>
  </si>
  <si>
    <t>duty rate</t>
    <phoneticPr fontId="16" type="noConversion"/>
  </si>
  <si>
    <t>duty</t>
    <phoneticPr fontId="16" type="noConversion"/>
  </si>
  <si>
    <t>vol</t>
    <phoneticPr fontId="22" type="noConversion"/>
  </si>
  <si>
    <t>freight</t>
    <phoneticPr fontId="16" type="noConversion"/>
  </si>
  <si>
    <t>FOB PRICE</t>
    <phoneticPr fontId="22" type="noConversion"/>
  </si>
  <si>
    <t>TUNIC(black)</t>
    <phoneticPr fontId="16" type="noConversion"/>
  </si>
  <si>
    <t>7cbm</t>
    <phoneticPr fontId="22" type="noConversion"/>
  </si>
  <si>
    <t>14cbm</t>
    <phoneticPr fontId="22" type="noConversion"/>
  </si>
  <si>
    <t>BNH</t>
    <phoneticPr fontId="22" type="noConversion"/>
  </si>
  <si>
    <t>BFE</t>
    <phoneticPr fontId="22" type="noConversion"/>
  </si>
  <si>
    <t>tee(grey)</t>
    <phoneticPr fontId="22" type="noConversion"/>
  </si>
  <si>
    <t>TEE(orange)</t>
    <phoneticPr fontId="22" type="noConversion"/>
  </si>
  <si>
    <t>BASE B2K VOL</t>
    <phoneticPr fontId="22" type="noConversion"/>
  </si>
  <si>
    <t>vol-cbm</t>
    <phoneticPr fontId="22" type="noConversion"/>
  </si>
  <si>
    <t>order qty</t>
    <phoneticPr fontId="22" type="noConversion"/>
  </si>
  <si>
    <t>o/f percbm</t>
    <phoneticPr fontId="22" type="noConversion"/>
  </si>
  <si>
    <t>us local charge</t>
    <phoneticPr fontId="12" type="noConversion"/>
  </si>
  <si>
    <t xml:space="preserve">truckinng </t>
    <phoneticPr fontId="12" type="noConversion"/>
  </si>
  <si>
    <t>ttl:</t>
    <phoneticPr fontId="22" type="noConversion"/>
  </si>
  <si>
    <t>freight/pcs</t>
    <phoneticPr fontId="22" type="noConversion"/>
  </si>
  <si>
    <t>flat pack qty</t>
    <phoneticPr fontId="12" type="noConversion"/>
  </si>
  <si>
    <t>duty</t>
    <phoneticPr fontId="4" type="noConversion"/>
  </si>
  <si>
    <t>freight</t>
    <phoneticPr fontId="4" type="noConversion"/>
  </si>
  <si>
    <t>vol</t>
    <phoneticPr fontId="4" type="noConversion"/>
  </si>
  <si>
    <t>duty /pcs</t>
    <phoneticPr fontId="4" type="noConversion"/>
  </si>
  <si>
    <t>freight/pcs</t>
    <phoneticPr fontId="4" type="noConversion"/>
  </si>
  <si>
    <t>qty</t>
    <phoneticPr fontId="4" type="noConversion"/>
  </si>
  <si>
    <t>LA</t>
    <phoneticPr fontId="12" type="noConversion"/>
  </si>
  <si>
    <t>NY</t>
    <phoneticPr fontId="12" type="noConversion"/>
  </si>
  <si>
    <t>9CBM</t>
    <phoneticPr fontId="12" type="noConversion"/>
  </si>
  <si>
    <t>40h</t>
    <phoneticPr fontId="12" type="noConversion"/>
  </si>
  <si>
    <t>7.CBM</t>
    <phoneticPr fontId="12" type="noConversion"/>
  </si>
  <si>
    <t>hanger packing(12gg)</t>
    <phoneticPr fontId="12" type="noConversion"/>
  </si>
  <si>
    <t>衣架挂装</t>
    <phoneticPr fontId="12" type="noConversion"/>
  </si>
  <si>
    <t>货柜估计装货量</t>
    <phoneticPr fontId="12" type="noConversion"/>
  </si>
  <si>
    <t>flat pack(12gg)</t>
    <phoneticPr fontId="12" type="noConversion"/>
  </si>
  <si>
    <t>半折装</t>
    <phoneticPr fontId="12" type="noConversion"/>
  </si>
  <si>
    <t>hanger packing(3-5-7gg)</t>
    <phoneticPr fontId="12" type="noConversion"/>
  </si>
  <si>
    <t>flat pack(3-5-7gg)</t>
    <phoneticPr fontId="12" type="noConversion"/>
  </si>
  <si>
    <t>fob local charge:</t>
    <phoneticPr fontId="12" type="noConversion"/>
  </si>
  <si>
    <r>
      <t>FOB</t>
    </r>
    <r>
      <rPr>
        <sz val="10"/>
        <rFont val="宋体"/>
        <family val="3"/>
        <charset val="134"/>
      </rPr>
      <t>杂费</t>
    </r>
    <phoneticPr fontId="12" type="noConversion"/>
  </si>
  <si>
    <t>不包在运输成本</t>
    <phoneticPr fontId="12" type="noConversion"/>
  </si>
  <si>
    <t>freight</t>
    <phoneticPr fontId="12" type="noConversion"/>
  </si>
  <si>
    <t>海运费</t>
    <phoneticPr fontId="12" type="noConversion"/>
  </si>
  <si>
    <r>
      <t>SZ</t>
    </r>
    <r>
      <rPr>
        <sz val="10"/>
        <rFont val="宋体"/>
        <family val="3"/>
        <charset val="134"/>
      </rPr>
      <t>到美国运杂费</t>
    </r>
    <phoneticPr fontId="12" type="noConversion"/>
  </si>
  <si>
    <t>美国清关杂费</t>
    <phoneticPr fontId="12" type="noConversion"/>
  </si>
  <si>
    <t>truckinng (NY LOCAL)</t>
    <phoneticPr fontId="12" type="noConversion"/>
  </si>
  <si>
    <t>送货费</t>
    <phoneticPr fontId="12" type="noConversion"/>
  </si>
  <si>
    <t>TRUCKING PA</t>
    <phoneticPr fontId="12" type="noConversion"/>
  </si>
  <si>
    <t>ADD100</t>
    <phoneticPr fontId="12" type="noConversion"/>
  </si>
  <si>
    <t>ttl:</t>
    <phoneticPr fontId="12" type="noConversion"/>
  </si>
  <si>
    <t>每件平均费用</t>
    <phoneticPr fontId="12" type="noConversion"/>
  </si>
  <si>
    <t>LCL</t>
    <phoneticPr fontId="12" type="noConversion"/>
  </si>
  <si>
    <t>$50PER CBM</t>
    <phoneticPr fontId="12" type="noConversion"/>
  </si>
  <si>
    <t xml:space="preserve"> UPDATE O/F COST</t>
  </si>
  <si>
    <t>$60PER CBM</t>
    <phoneticPr fontId="12" type="noConversion"/>
  </si>
  <si>
    <t>LA-flat pack</t>
    <phoneticPr fontId="12" type="noConversion"/>
  </si>
  <si>
    <t>ABOUT 4CBM</t>
    <phoneticPr fontId="12" type="noConversion"/>
  </si>
  <si>
    <t>ABOUT 7.5CBM</t>
    <phoneticPr fontId="12" type="noConversion"/>
  </si>
  <si>
    <t>ABOUT15CBM</t>
    <phoneticPr fontId="12" type="noConversion"/>
  </si>
  <si>
    <t>miss -falt pack</t>
    <phoneticPr fontId="12" type="noConversion"/>
  </si>
  <si>
    <t>7cbm</t>
    <phoneticPr fontId="12" type="noConversion"/>
  </si>
  <si>
    <t>LA-HANGER</t>
    <phoneticPr fontId="12" type="noConversion"/>
  </si>
  <si>
    <t>USD0.9-1.00PER PCS</t>
    <phoneticPr fontId="12" type="noConversion"/>
  </si>
  <si>
    <t>ABOUT 3CBM</t>
    <phoneticPr fontId="12" type="noConversion"/>
  </si>
  <si>
    <t>USD0.8PER PCS</t>
    <phoneticPr fontId="12" type="noConversion"/>
  </si>
  <si>
    <t>ABOUT 6CBM</t>
    <phoneticPr fontId="12" type="noConversion"/>
  </si>
  <si>
    <t>notations-hanger</t>
    <phoneticPr fontId="12" type="noConversion"/>
  </si>
  <si>
    <t>9cbm</t>
    <phoneticPr fontId="12" type="noConversion"/>
  </si>
  <si>
    <t>USD0.5PER PCS</t>
    <phoneticPr fontId="12" type="noConversion"/>
  </si>
  <si>
    <t>ABOUT 15CBM</t>
    <phoneticPr fontId="12" type="noConversion"/>
  </si>
  <si>
    <t>NY-flat pack</t>
    <phoneticPr fontId="12" type="noConversion"/>
  </si>
  <si>
    <t>USD1.00 PER PCS</t>
    <phoneticPr fontId="12" type="noConversion"/>
  </si>
  <si>
    <t>USD0.66-0.7PER PCS</t>
    <phoneticPr fontId="12" type="noConversion"/>
  </si>
  <si>
    <t>USD0.4-0.45 per pcs</t>
    <phoneticPr fontId="12" type="noConversion"/>
  </si>
  <si>
    <t>NY-HANGER</t>
    <phoneticPr fontId="12" type="noConversion"/>
  </si>
  <si>
    <t>USD0.95PER PCS</t>
    <phoneticPr fontId="12" type="noConversion"/>
  </si>
  <si>
    <r>
      <rPr>
        <sz val="10"/>
        <rFont val="宋体"/>
        <family val="3"/>
        <charset val="134"/>
      </rPr>
      <t>关于清关税金计算</t>
    </r>
    <r>
      <rPr>
        <sz val="10"/>
        <rFont val="Times New Roman"/>
        <family val="1"/>
      </rPr>
      <t>:</t>
    </r>
    <phoneticPr fontId="12" type="noConversion"/>
  </si>
  <si>
    <r>
      <rPr>
        <sz val="10"/>
        <rFont val="宋体"/>
        <family val="3"/>
        <charset val="134"/>
      </rPr>
      <t>清关单价</t>
    </r>
    <r>
      <rPr>
        <sz val="10"/>
        <rFont val="Times New Roman"/>
        <family val="1"/>
      </rPr>
      <t>X</t>
    </r>
    <r>
      <rPr>
        <sz val="10"/>
        <rFont val="宋体"/>
        <family val="3"/>
        <charset val="134"/>
      </rPr>
      <t>税率</t>
    </r>
    <phoneticPr fontId="12" type="noConversion"/>
  </si>
  <si>
    <t>duty:</t>
    <phoneticPr fontId="12" type="noConversion"/>
  </si>
  <si>
    <t>per pcs</t>
    <phoneticPr fontId="12" type="noConversion"/>
  </si>
  <si>
    <t>hts code</t>
    <phoneticPr fontId="12" type="noConversion"/>
  </si>
  <si>
    <r>
      <rPr>
        <sz val="10"/>
        <rFont val="宋体"/>
        <family val="3"/>
        <charset val="134"/>
      </rPr>
      <t>税率</t>
    </r>
    <phoneticPr fontId="12" type="noConversion"/>
  </si>
  <si>
    <t>12gg</t>
    <phoneticPr fontId="12" type="noConversion"/>
  </si>
  <si>
    <t>sweater-cotton</t>
    <phoneticPr fontId="12" type="noConversion"/>
  </si>
  <si>
    <r>
      <rPr>
        <sz val="10"/>
        <rFont val="宋体"/>
        <family val="3"/>
        <charset val="134"/>
      </rPr>
      <t>化纤针织毛衣</t>
    </r>
    <phoneticPr fontId="12" type="noConversion"/>
  </si>
  <si>
    <t>638/639</t>
    <phoneticPr fontId="12" type="noConversion"/>
  </si>
  <si>
    <t>sweater-mm</t>
    <phoneticPr fontId="12" type="noConversion"/>
  </si>
  <si>
    <t>sweater-ramie cotton</t>
    <phoneticPr fontId="12" type="noConversion"/>
  </si>
  <si>
    <t>sweater-wool</t>
    <phoneticPr fontId="12" type="noConversion"/>
  </si>
  <si>
    <t>sweater-lurex</t>
    <phoneticPr fontId="12" type="noConversion"/>
  </si>
  <si>
    <t>skirt-mm</t>
    <phoneticPr fontId="12" type="noConversion"/>
  </si>
  <si>
    <r>
      <rPr>
        <sz val="10"/>
        <rFont val="宋体"/>
        <family val="3"/>
        <charset val="134"/>
      </rPr>
      <t>麻针织毛衣</t>
    </r>
    <phoneticPr fontId="12" type="noConversion"/>
  </si>
  <si>
    <t>skirt-cotton</t>
    <phoneticPr fontId="12" type="noConversion"/>
  </si>
  <si>
    <t>dress-mm</t>
    <phoneticPr fontId="12" type="noConversion"/>
  </si>
  <si>
    <r>
      <rPr>
        <sz val="10"/>
        <rFont val="宋体"/>
        <family val="3"/>
        <charset val="134"/>
      </rPr>
      <t>羊毛毛衣</t>
    </r>
    <phoneticPr fontId="12" type="noConversion"/>
  </si>
  <si>
    <t>445/446</t>
    <phoneticPr fontId="12" type="noConversion"/>
  </si>
  <si>
    <t>dress-cotton</t>
    <phoneticPr fontId="12" type="noConversion"/>
  </si>
  <si>
    <r>
      <t>100%</t>
    </r>
    <r>
      <rPr>
        <sz val="10"/>
        <rFont val="宋体"/>
        <family val="3"/>
        <charset val="134"/>
      </rPr>
      <t>羊绒</t>
    </r>
    <r>
      <rPr>
        <sz val="10"/>
        <rFont val="Times New Roman"/>
        <family val="1"/>
      </rPr>
      <t>(cashmere):</t>
    </r>
    <phoneticPr fontId="12" type="noConversion"/>
  </si>
  <si>
    <t>445/4446</t>
    <phoneticPr fontId="12" type="noConversion"/>
  </si>
  <si>
    <r>
      <rPr>
        <sz val="10"/>
        <rFont val="宋体"/>
        <family val="3"/>
        <charset val="134"/>
      </rPr>
      <t>其他拼金银线针织毛衣</t>
    </r>
    <phoneticPr fontId="12" type="noConversion"/>
  </si>
  <si>
    <r>
      <rPr>
        <sz val="10"/>
        <rFont val="宋体"/>
        <family val="3"/>
        <charset val="134"/>
      </rPr>
      <t>化纤针织裙子</t>
    </r>
    <r>
      <rPr>
        <sz val="10"/>
        <rFont val="Times New Roman"/>
        <family val="1"/>
      </rPr>
      <t xml:space="preserve"> skirt</t>
    </r>
    <phoneticPr fontId="12" type="noConversion"/>
  </si>
  <si>
    <t xml:space="preserve">6104.53.2010 </t>
    <phoneticPr fontId="12" type="noConversion"/>
  </si>
  <si>
    <r>
      <rPr>
        <sz val="10"/>
        <rFont val="宋体"/>
        <family val="3"/>
        <charset val="134"/>
      </rPr>
      <t>棉针织裙子</t>
    </r>
    <r>
      <rPr>
        <sz val="10"/>
        <rFont val="Times New Roman"/>
        <family val="1"/>
      </rPr>
      <t xml:space="preserve"> skirt</t>
    </r>
    <phoneticPr fontId="12" type="noConversion"/>
  </si>
  <si>
    <t xml:space="preserve"> 6104.52.00 10</t>
    <phoneticPr fontId="12" type="noConversion"/>
  </si>
  <si>
    <t xml:space="preserve">6104.59.80 19  61045980 30 -skirt Other </t>
    <phoneticPr fontId="12" type="noConversion"/>
  </si>
  <si>
    <r>
      <rPr>
        <sz val="10"/>
        <rFont val="宋体"/>
        <family val="3"/>
        <charset val="134"/>
      </rPr>
      <t>棉针织连衣裙</t>
    </r>
    <r>
      <rPr>
        <sz val="10"/>
        <rFont val="Times New Roman"/>
        <family val="1"/>
      </rPr>
      <t xml:space="preserve"> dress</t>
    </r>
    <phoneticPr fontId="12" type="noConversion"/>
  </si>
  <si>
    <t>6104.42.0010</t>
    <phoneticPr fontId="12" type="noConversion"/>
  </si>
  <si>
    <r>
      <rPr>
        <sz val="10"/>
        <rFont val="宋体"/>
        <family val="3"/>
        <charset val="134"/>
      </rPr>
      <t>化纤针织连衣裙</t>
    </r>
    <r>
      <rPr>
        <sz val="10"/>
        <rFont val="Times New Roman"/>
        <family val="1"/>
      </rPr>
      <t xml:space="preserve"> dress</t>
    </r>
    <phoneticPr fontId="12" type="noConversion"/>
  </si>
  <si>
    <t>0.8+0.3</t>
    <phoneticPr fontId="4" type="noConversion"/>
  </si>
  <si>
    <t>0.66+0.75</t>
    <phoneticPr fontId="4" type="noConversion"/>
  </si>
  <si>
    <t>freight-cbm</t>
    <phoneticPr fontId="12" type="noConversion"/>
  </si>
  <si>
    <t>ny t shirt</t>
    <phoneticPr fontId="4" type="noConversion"/>
  </si>
  <si>
    <t>12000-15000per 20gp</t>
    <phoneticPr fontId="4" type="noConversion"/>
  </si>
  <si>
    <t>Ny 2350/20gp 2900-3000/40gp/40hq 3150/45</t>
    <phoneticPr fontId="4" type="noConversion"/>
  </si>
  <si>
    <t>qingdao</t>
    <phoneticPr fontId="4" type="noConversion"/>
  </si>
  <si>
    <t xml:space="preserve">Lax 1100/20gp 1400/40gp/40hq 1600/45 </t>
    <phoneticPr fontId="4" type="noConversion"/>
  </si>
  <si>
    <t>freight+duty</t>
    <phoneticPr fontId="4" type="noConversion"/>
  </si>
  <si>
    <t>lurex</t>
    <phoneticPr fontId="4" type="noConversion"/>
  </si>
  <si>
    <t>USD0.45 per pcs</t>
    <phoneticPr fontId="12" type="noConversion"/>
  </si>
  <si>
    <t>USD0.7PER PCS</t>
    <phoneticPr fontId="12" type="noConversion"/>
  </si>
  <si>
    <t>LCL:</t>
    <phoneticPr fontId="4" type="noConversion"/>
  </si>
  <si>
    <t>ABOUT 8CBM</t>
    <phoneticPr fontId="12" type="noConversion"/>
  </si>
  <si>
    <t>ABOUT19CBM</t>
    <phoneticPr fontId="12" type="noConversion"/>
  </si>
  <si>
    <t>cfs 25cbm</t>
    <phoneticPr fontId="4" type="noConversion"/>
  </si>
  <si>
    <t>cfs30cbm</t>
    <phoneticPr fontId="4" type="noConversion"/>
  </si>
  <si>
    <t>QD-NY 20’GP</t>
  </si>
  <si>
    <t>OF: USD1950+AMS USD30</t>
  </si>
  <si>
    <r>
      <t>ETD:4/2 (31</t>
    </r>
    <r>
      <rPr>
        <sz val="10.5"/>
        <color rgb="FF1F497D"/>
        <rFont val="宋体"/>
        <family val="3"/>
        <charset val="134"/>
      </rPr>
      <t>号前进港的价格</t>
    </r>
    <r>
      <rPr>
        <sz val="10.5"/>
        <color rgb="FF1F497D"/>
        <rFont val="Calibri"/>
        <family val="2"/>
      </rPr>
      <t> )</t>
    </r>
  </si>
  <si>
    <r>
      <t>4</t>
    </r>
    <r>
      <rPr>
        <sz val="10.5"/>
        <color rgb="FF1F497D"/>
        <rFont val="宋体"/>
        <family val="3"/>
        <charset val="134"/>
      </rPr>
      <t>月后费用还没出来！</t>
    </r>
  </si>
  <si>
    <t>T/T: 30DAYS</t>
  </si>
  <si>
    <t>QD—NY LCL</t>
  </si>
  <si>
    <t>OF:USD36/CBM +AMS USD30</t>
  </si>
  <si>
    <r>
      <t>ETD:</t>
    </r>
    <r>
      <rPr>
        <sz val="12"/>
        <color rgb="FF000000"/>
        <rFont val="宋体"/>
        <family val="3"/>
        <charset val="134"/>
      </rPr>
      <t> </t>
    </r>
    <r>
      <rPr>
        <sz val="10.5"/>
        <color rgb="FF1F497D"/>
        <rFont val="宋体"/>
        <family val="3"/>
        <charset val="134"/>
      </rPr>
      <t>五截五开</t>
    </r>
    <r>
      <rPr>
        <sz val="10.5"/>
        <color rgb="FF1F497D"/>
        <rFont val="Calibri"/>
        <family val="2"/>
      </rPr>
      <t>/</t>
    </r>
    <r>
      <rPr>
        <sz val="10.5"/>
        <color rgb="FF1F497D"/>
        <rFont val="宋体"/>
        <family val="3"/>
        <charset val="134"/>
      </rPr>
      <t>三截一开</t>
    </r>
  </si>
  <si>
    <t>48件一箱的体积大约是：0.038CBM</t>
  </si>
  <si>
    <t>60件一箱的体积大约是：0.047CBM</t>
  </si>
  <si>
    <t>order qty</t>
    <phoneticPr fontId="4" type="noConversion"/>
  </si>
  <si>
    <t>pcs/ctn</t>
    <phoneticPr fontId="4" type="noConversion"/>
  </si>
  <si>
    <t>no of ctn</t>
    <phoneticPr fontId="4" type="noConversion"/>
  </si>
  <si>
    <t>vol</t>
    <phoneticPr fontId="4" type="noConversion"/>
  </si>
  <si>
    <t>add carton</t>
    <phoneticPr fontId="4" type="noConversion"/>
  </si>
  <si>
    <t>estimate vol</t>
    <phoneticPr fontId="4" type="noConversion"/>
  </si>
  <si>
    <t xml:space="preserve"> 20gp</t>
    <phoneticPr fontId="4" type="noConversion"/>
  </si>
  <si>
    <t>6%need test</t>
    <phoneticPr fontId="12" type="noConversion"/>
  </si>
  <si>
    <t xml:space="preserve">  </t>
    <phoneticPr fontId="4" type="noConversion"/>
  </si>
  <si>
    <t>duty rate</t>
    <phoneticPr fontId="4" type="noConversion"/>
  </si>
  <si>
    <t>每件平均费用</t>
    <phoneticPr fontId="12" type="noConversion"/>
  </si>
  <si>
    <t xml:space="preserve"> </t>
    <phoneticPr fontId="4" type="noConversion"/>
  </si>
  <si>
    <t>QINGDAO---NEW YORK FCL</t>
  </si>
  <si>
    <t>       OF: USD1950/USD2500/USD2500  +AMS</t>
  </si>
  <si>
    <r>
      <t>       ETD:  </t>
    </r>
    <r>
      <rPr>
        <b/>
        <sz val="10.5"/>
        <color rgb="FF0F243E"/>
        <rFont val="宋体"/>
        <family val="3"/>
        <charset val="134"/>
      </rPr>
      <t>周一的船</t>
    </r>
  </si>
  <si>
    <t>CARRIER: EMC </t>
  </si>
  <si>
    <t>HTS#6108.91.0030</t>
  </si>
  <si>
    <t>LADIES 60%COTTON 40%RAYON KNITTED SLEEP TOPS</t>
  </si>
  <si>
    <t>LADIES 60%COTTON 40%RAYON KNITTED SLEEP PANTS</t>
  </si>
  <si>
    <t>LADIES 60%COTTON 40%RAYON KNITTED SLEEP SHIRTS</t>
  </si>
  <si>
    <t>LADIES 60%COTTON 40%RAYON KNITTED SLEEP CHEMISE</t>
  </si>
  <si>
    <t>LADIES 60%COTTON 40%RAYON KNITTED SLEEP TANK</t>
  </si>
  <si>
    <t>LADIES 60%COTTON 40%RAYON KNITTED SLEEP SHORTS</t>
  </si>
  <si>
    <t>LADIES 60%COTTON 40%RAYON KNITTED SLEEP CAPRI</t>
  </si>
  <si>
    <t>LADIES 60%COTTON 40%RAYON KNITTED ROBE</t>
  </si>
  <si>
    <t>HTS#6108.31.0010</t>
  </si>
  <si>
    <t>LADIES 60%COTTON 40%RAYON KNITTED SLEEP MAXI</t>
  </si>
  <si>
    <t>HTS#6108.22.9020</t>
  </si>
  <si>
    <t>LADIES`86%NYLON 14%SPANDEX KNITTED PANTIES</t>
  </si>
  <si>
    <t>LADIES`90%NYLON 10%SPANDEX KNITTED PANTIES</t>
  </si>
  <si>
    <t>HTS#6108.21.0010</t>
  </si>
  <si>
    <t>LADIES`93%COTTON 7%SPANDEX KNITTED PANTIES</t>
  </si>
  <si>
    <t>HTS#6108.92.0030</t>
  </si>
  <si>
    <t>LADIES`92%NYLON 8%SPANDEX KNITTED SWIM COVER UP</t>
  </si>
  <si>
    <t>LADIES` 100%POLYESTER KNITTED SLEEP FLEECE PANT</t>
  </si>
  <si>
    <t>LADIES` 60%COTTON 40%RAYON KNITTED SLEEP SETS                            </t>
  </si>
  <si>
    <t>(SLEEP TOPS + SLEEP PANTS +EYE MASK )  </t>
  </si>
  <si>
    <t>ABOUT 2cbm\</t>
    <phoneticPr fontId="4" type="noConversion"/>
  </si>
  <si>
    <t>LA flat PACK</t>
    <phoneticPr fontId="4" type="noConversion"/>
  </si>
  <si>
    <t>USD2 PER PCS</t>
    <phoneticPr fontId="4" type="noConversion"/>
  </si>
  <si>
    <t>shenzhen la 20-1800</t>
    <phoneticPr fontId="4" type="noConversion"/>
  </si>
  <si>
    <t>shenzhen ny 20-2900</t>
    <phoneticPr fontId="4" type="noConversion"/>
  </si>
  <si>
    <t>9CBM</t>
    <phoneticPr fontId="12" type="noConversion"/>
  </si>
  <si>
    <t>40h</t>
    <phoneticPr fontId="12" type="noConversion"/>
  </si>
  <si>
    <t>7.CBM</t>
    <phoneticPr fontId="12" type="noConversion"/>
  </si>
  <si>
    <t>hanger packing(12gg)</t>
    <phoneticPr fontId="12" type="noConversion"/>
  </si>
  <si>
    <r>
      <rPr>
        <sz val="10"/>
        <rFont val="宋体"/>
        <family val="3"/>
        <charset val="134"/>
      </rPr>
      <t>衣架挂装</t>
    </r>
    <phoneticPr fontId="12" type="noConversion"/>
  </si>
  <si>
    <t>flat pack(12gg)</t>
    <phoneticPr fontId="12" type="noConversion"/>
  </si>
  <si>
    <r>
      <rPr>
        <sz val="10"/>
        <rFont val="宋体"/>
        <family val="3"/>
        <charset val="134"/>
      </rPr>
      <t>半折装</t>
    </r>
    <phoneticPr fontId="12" type="noConversion"/>
  </si>
  <si>
    <t>hanger packing(3-5-7gg)</t>
    <phoneticPr fontId="12" type="noConversion"/>
  </si>
  <si>
    <t>flat pack(3-5-7gg)</t>
    <phoneticPr fontId="12" type="noConversion"/>
  </si>
  <si>
    <t>freight</t>
    <phoneticPr fontId="12" type="noConversion"/>
  </si>
  <si>
    <r>
      <rPr>
        <sz val="10"/>
        <rFont val="宋体"/>
        <family val="3"/>
        <charset val="134"/>
      </rPr>
      <t>海运费</t>
    </r>
    <phoneticPr fontId="12" type="noConversion"/>
  </si>
  <si>
    <t>us local charge</t>
    <phoneticPr fontId="12" type="noConversion"/>
  </si>
  <si>
    <r>
      <rPr>
        <sz val="10"/>
        <rFont val="宋体"/>
        <family val="3"/>
        <charset val="134"/>
      </rPr>
      <t>美国清关杂费</t>
    </r>
    <phoneticPr fontId="12" type="noConversion"/>
  </si>
  <si>
    <t>truckinng (NY LOCAL)</t>
    <phoneticPr fontId="12" type="noConversion"/>
  </si>
  <si>
    <r>
      <rPr>
        <sz val="10"/>
        <rFont val="宋体"/>
        <family val="3"/>
        <charset val="134"/>
      </rPr>
      <t>送货费</t>
    </r>
    <phoneticPr fontId="12" type="noConversion"/>
  </si>
  <si>
    <t>ttl:</t>
    <phoneticPr fontId="12" type="noConversion"/>
  </si>
  <si>
    <r>
      <rPr>
        <sz val="10"/>
        <rFont val="宋体"/>
        <family val="3"/>
        <charset val="134"/>
      </rPr>
      <t>每件平均费用</t>
    </r>
    <phoneticPr fontId="12" type="noConversion"/>
  </si>
  <si>
    <t>qingdao to LA</t>
    <phoneticPr fontId="12" type="noConversion"/>
  </si>
  <si>
    <t>qingdao to NY</t>
    <phoneticPr fontId="12" type="noConversion"/>
  </si>
  <si>
    <t>shenzhen to LA</t>
    <phoneticPr fontId="12" type="noConversion"/>
  </si>
  <si>
    <t>shenzhen  to NY</t>
    <phoneticPr fontId="12" type="noConversion"/>
  </si>
  <si>
    <t>DROP</t>
  </si>
</sst>
</file>

<file path=xl/styles.xml><?xml version="1.0" encoding="utf-8"?>
<styleSheet xmlns="http://schemas.openxmlformats.org/spreadsheetml/2006/main">
  <numFmts count="6">
    <numFmt numFmtId="176" formatCode="&quot;US$&quot;#,##0.00;\-&quot;US$&quot;#,##0.00"/>
    <numFmt numFmtId="177" formatCode="&quot;US$&quot;#,##0.00_);[Red]\(&quot;US$&quot;&quot;HK$&quot;#,##0.00\)"/>
    <numFmt numFmtId="178" formatCode="&quot;US$&quot;#,##0.000;\-&quot;US$&quot;#,##0.000"/>
    <numFmt numFmtId="179" formatCode="[$-409]d\-mmm;@"/>
    <numFmt numFmtId="180" formatCode="0.00_ "/>
    <numFmt numFmtId="181" formatCode="0.00_);[Red]\(0.00\)"/>
  </numFmts>
  <fonts count="33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6"/>
      <color theme="1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8"/>
      <color theme="1"/>
      <name val="Tahoma"/>
      <family val="2"/>
      <charset val="134"/>
    </font>
    <font>
      <sz val="6"/>
      <color theme="1"/>
      <name val="Tahoma"/>
      <family val="2"/>
      <charset val="134"/>
    </font>
    <font>
      <sz val="10"/>
      <color indexed="12"/>
      <name val="Times New Roman"/>
      <family val="1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9"/>
      <name val="宋体"/>
      <family val="2"/>
      <charset val="134"/>
      <scheme val="minor"/>
    </font>
    <font>
      <sz val="10"/>
      <color rgb="FF000000"/>
      <name val="Arial"/>
      <family val="2"/>
    </font>
    <font>
      <sz val="12"/>
      <color rgb="FF000000"/>
      <name val="宋体"/>
      <family val="3"/>
      <charset val="134"/>
    </font>
    <font>
      <sz val="10.5"/>
      <color rgb="FF1F497D"/>
      <name val="Calibri"/>
      <family val="2"/>
    </font>
    <font>
      <sz val="10.5"/>
      <color rgb="FF1F497D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.5"/>
      <color rgb="FF0F243E"/>
      <name val="Calibri"/>
      <family val="2"/>
    </font>
    <font>
      <b/>
      <sz val="10.5"/>
      <color rgb="FF0F243E"/>
      <name val="宋体"/>
      <family val="3"/>
      <charset val="134"/>
    </font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85">
    <xf numFmtId="0" fontId="0" fillId="0" borderId="0" xfId="0"/>
    <xf numFmtId="0" fontId="2" fillId="0" borderId="0" xfId="1" applyFont="1"/>
    <xf numFmtId="9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9" fontId="2" fillId="0" borderId="0" xfId="1" applyNumberFormat="1" applyFont="1"/>
    <xf numFmtId="10" fontId="2" fillId="0" borderId="0" xfId="1" applyNumberFormat="1" applyFont="1"/>
    <xf numFmtId="0" fontId="2" fillId="0" borderId="0" xfId="1" applyNumberFormat="1" applyFont="1"/>
    <xf numFmtId="10" fontId="2" fillId="0" borderId="0" xfId="2" applyNumberFormat="1" applyFont="1"/>
    <xf numFmtId="9" fontId="2" fillId="0" borderId="0" xfId="2" applyNumberFormat="1" applyFont="1"/>
    <xf numFmtId="0" fontId="5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6" fillId="0" borderId="1" xfId="1" applyFont="1" applyBorder="1"/>
    <xf numFmtId="176" fontId="2" fillId="0" borderId="1" xfId="1" applyNumberFormat="1" applyFont="1" applyBorder="1" applyAlignment="1">
      <alignment horizontal="center"/>
    </xf>
    <xf numFmtId="177" fontId="2" fillId="2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Border="1"/>
    <xf numFmtId="0" fontId="2" fillId="3" borderId="0" xfId="1" applyFont="1" applyFill="1"/>
    <xf numFmtId="0" fontId="5" fillId="3" borderId="0" xfId="0" applyFont="1" applyFill="1"/>
    <xf numFmtId="176" fontId="2" fillId="0" borderId="1" xfId="1" applyNumberFormat="1" applyFont="1" applyBorder="1" applyAlignment="1">
      <alignment horizontal="center"/>
    </xf>
    <xf numFmtId="0" fontId="5" fillId="0" borderId="0" xfId="0" applyFont="1"/>
    <xf numFmtId="176" fontId="2" fillId="0" borderId="1" xfId="1" applyNumberFormat="1" applyFont="1" applyBorder="1" applyAlignment="1">
      <alignment horizontal="center"/>
    </xf>
    <xf numFmtId="0" fontId="8" fillId="0" borderId="0" xfId="0" applyFont="1"/>
    <xf numFmtId="178" fontId="2" fillId="0" borderId="1" xfId="1" applyNumberFormat="1" applyFont="1" applyBorder="1"/>
    <xf numFmtId="0" fontId="5" fillId="0" borderId="0" xfId="0" applyFont="1"/>
    <xf numFmtId="0" fontId="2" fillId="0" borderId="1" xfId="1" applyFont="1" applyBorder="1"/>
    <xf numFmtId="177" fontId="2" fillId="2" borderId="1" xfId="1" applyNumberFormat="1" applyFont="1" applyFill="1" applyBorder="1" applyAlignment="1">
      <alignment horizontal="center" vertical="center"/>
    </xf>
    <xf numFmtId="0" fontId="5" fillId="3" borderId="0" xfId="0" applyFont="1" applyFill="1"/>
    <xf numFmtId="0" fontId="7" fillId="0" borderId="1" xfId="2" applyFont="1" applyBorder="1"/>
    <xf numFmtId="0" fontId="9" fillId="3" borderId="0" xfId="0" applyFont="1" applyFill="1"/>
    <xf numFmtId="58" fontId="5" fillId="0" borderId="0" xfId="0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3" borderId="0" xfId="0" applyFont="1" applyFill="1"/>
    <xf numFmtId="178" fontId="2" fillId="3" borderId="1" xfId="1" applyNumberFormat="1" applyFont="1" applyFill="1" applyBorder="1"/>
    <xf numFmtId="0" fontId="5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0" xfId="0" applyNumberFormat="1" applyFont="1"/>
    <xf numFmtId="0" fontId="2" fillId="0" borderId="0" xfId="0" applyNumberFormat="1" applyFont="1"/>
    <xf numFmtId="10" fontId="2" fillId="0" borderId="0" xfId="0" applyNumberFormat="1" applyFont="1"/>
    <xf numFmtId="0" fontId="2" fillId="0" borderId="1" xfId="4" applyFont="1" applyBorder="1" applyAlignment="1">
      <alignment horizontal="center"/>
    </xf>
    <xf numFmtId="0" fontId="2" fillId="0" borderId="1" xfId="4" applyFont="1" applyBorder="1"/>
    <xf numFmtId="0" fontId="7" fillId="0" borderId="1" xfId="4" applyFont="1" applyBorder="1"/>
    <xf numFmtId="176" fontId="2" fillId="0" borderId="1" xfId="4" applyNumberFormat="1" applyFont="1" applyBorder="1" applyAlignment="1">
      <alignment horizontal="center"/>
    </xf>
    <xf numFmtId="177" fontId="2" fillId="2" borderId="1" xfId="4" applyNumberFormat="1" applyFont="1" applyFill="1" applyBorder="1" applyAlignment="1">
      <alignment horizontal="center" vertical="center"/>
    </xf>
    <xf numFmtId="176" fontId="2" fillId="0" borderId="1" xfId="4" applyNumberFormat="1" applyFont="1" applyBorder="1"/>
    <xf numFmtId="177" fontId="2" fillId="2" borderId="1" xfId="5" applyNumberFormat="1" applyFont="1" applyFill="1" applyBorder="1" applyAlignment="1">
      <alignment horizontal="center" vertical="center"/>
    </xf>
    <xf numFmtId="0" fontId="8" fillId="0" borderId="0" xfId="0" applyFont="1"/>
    <xf numFmtId="178" fontId="2" fillId="0" borderId="1" xfId="4" applyNumberFormat="1" applyFont="1" applyBorder="1"/>
    <xf numFmtId="0" fontId="7" fillId="0" borderId="1" xfId="2" applyFont="1" applyBorder="1"/>
    <xf numFmtId="0" fontId="2" fillId="0" borderId="1" xfId="4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0" fontId="5" fillId="0" borderId="0" xfId="0" applyNumberFormat="1" applyFont="1"/>
    <xf numFmtId="9" fontId="5" fillId="0" borderId="0" xfId="0" applyNumberFormat="1" applyFont="1"/>
    <xf numFmtId="0" fontId="14" fillId="0" borderId="0" xfId="0" applyFont="1"/>
    <xf numFmtId="0" fontId="8" fillId="0" borderId="1" xfId="0" applyFont="1" applyBorder="1"/>
    <xf numFmtId="0" fontId="5" fillId="0" borderId="1" xfId="0" applyFont="1" applyBorder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176" fontId="2" fillId="0" borderId="0" xfId="1" applyNumberFormat="1" applyFont="1" applyBorder="1" applyAlignment="1">
      <alignment horizontal="center"/>
    </xf>
    <xf numFmtId="177" fontId="2" fillId="2" borderId="0" xfId="5" applyNumberFormat="1" applyFont="1" applyFill="1" applyBorder="1" applyAlignment="1">
      <alignment horizontal="center" vertical="center"/>
    </xf>
    <xf numFmtId="177" fontId="2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1" xfId="1" applyFont="1" applyBorder="1" applyAlignment="1"/>
    <xf numFmtId="178" fontId="2" fillId="0" borderId="0" xfId="1" applyNumberFormat="1" applyFont="1" applyFill="1" applyBorder="1"/>
    <xf numFmtId="0" fontId="0" fillId="0" borderId="0" xfId="0" applyFill="1"/>
    <xf numFmtId="179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178" fontId="2" fillId="0" borderId="1" xfId="1" applyNumberFormat="1" applyFont="1" applyBorder="1" applyAlignment="1">
      <alignment horizontal="center"/>
    </xf>
    <xf numFmtId="178" fontId="2" fillId="3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78" fontId="2" fillId="0" borderId="1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0" fontId="0" fillId="0" borderId="0" xfId="0" applyAlignment="1">
      <alignment horizontal="right"/>
    </xf>
    <xf numFmtId="10" fontId="0" fillId="0" borderId="0" xfId="0" applyNumberFormat="1"/>
    <xf numFmtId="9" fontId="2" fillId="0" borderId="0" xfId="3" applyNumberFormat="1" applyFont="1"/>
    <xf numFmtId="10" fontId="2" fillId="0" borderId="0" xfId="3" applyNumberFormat="1" applyFont="1"/>
    <xf numFmtId="0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58" fontId="5" fillId="0" borderId="1" xfId="0" applyNumberFormat="1" applyFont="1" applyBorder="1" applyAlignment="1">
      <alignment vertical="center"/>
    </xf>
    <xf numFmtId="0" fontId="0" fillId="0" borderId="1" xfId="0" applyBorder="1"/>
    <xf numFmtId="180" fontId="0" fillId="0" borderId="1" xfId="0" applyNumberFormat="1" applyBorder="1"/>
    <xf numFmtId="0" fontId="2" fillId="0" borderId="1" xfId="1" applyFont="1" applyBorder="1" applyAlignment="1">
      <alignment horizontal="center"/>
    </xf>
    <xf numFmtId="3" fontId="0" fillId="0" borderId="0" xfId="0" applyNumberFormat="1"/>
    <xf numFmtId="0" fontId="2" fillId="0" borderId="1" xfId="0" applyFont="1" applyBorder="1"/>
    <xf numFmtId="0" fontId="6" fillId="0" borderId="1" xfId="0" applyFont="1" applyBorder="1"/>
    <xf numFmtId="0" fontId="2" fillId="0" borderId="0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center"/>
    </xf>
    <xf numFmtId="0" fontId="6" fillId="0" borderId="0" xfId="0" applyFont="1"/>
    <xf numFmtId="177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Border="1"/>
    <xf numFmtId="176" fontId="2" fillId="0" borderId="1" xfId="0" applyNumberFormat="1" applyFont="1" applyBorder="1"/>
    <xf numFmtId="0" fontId="2" fillId="3" borderId="0" xfId="0" applyFont="1" applyFill="1"/>
    <xf numFmtId="0" fontId="2" fillId="0" borderId="0" xfId="0" applyFont="1" applyFill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6" xfId="0" applyFont="1" applyBorder="1"/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11" fillId="0" borderId="0" xfId="0" applyFont="1" applyAlignment="1">
      <alignment horizontal="right"/>
    </xf>
    <xf numFmtId="14" fontId="11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3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25" fillId="0" borderId="0" xfId="0" applyFont="1" applyAlignment="1"/>
    <xf numFmtId="0" fontId="28" fillId="0" borderId="0" xfId="0" applyFont="1" applyAlignment="1">
      <alignment horizontal="justify"/>
    </xf>
    <xf numFmtId="0" fontId="27" fillId="0" borderId="1" xfId="0" applyFont="1" applyBorder="1" applyAlignment="1"/>
    <xf numFmtId="10" fontId="2" fillId="0" borderId="16" xfId="0" applyNumberFormat="1" applyFont="1" applyBorder="1"/>
    <xf numFmtId="9" fontId="2" fillId="0" borderId="16" xfId="0" applyNumberFormat="1" applyFont="1" applyBorder="1"/>
    <xf numFmtId="0" fontId="2" fillId="0" borderId="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0" fontId="31" fillId="4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81" fontId="2" fillId="0" borderId="1" xfId="0" applyNumberFormat="1" applyFont="1" applyBorder="1" applyAlignment="1">
      <alignment horizontal="right"/>
    </xf>
    <xf numFmtId="181" fontId="2" fillId="2" borderId="1" xfId="0" applyNumberFormat="1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right" vertical="center"/>
    </xf>
    <xf numFmtId="181" fontId="2" fillId="2" borderId="1" xfId="1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/>
    </xf>
    <xf numFmtId="181" fontId="5" fillId="0" borderId="1" xfId="0" applyNumberFormat="1" applyFont="1" applyBorder="1" applyAlignment="1">
      <alignment horizontal="right"/>
    </xf>
    <xf numFmtId="0" fontId="32" fillId="0" borderId="0" xfId="0" applyFont="1"/>
  </cellXfs>
  <cellStyles count="6">
    <cellStyle name="常规" xfId="0" builtinId="0"/>
    <cellStyle name="常规 2" xfId="2"/>
    <cellStyle name="常规 2 2" xfId="3"/>
    <cellStyle name="常规 2 2 2" xfId="5"/>
    <cellStyle name="常规 3" xfId="1"/>
    <cellStyle name="常规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71"/>
  <sheetViews>
    <sheetView topLeftCell="A100" workbookViewId="0">
      <selection activeCell="F166" sqref="A153:F166"/>
    </sheetView>
  </sheetViews>
  <sheetFormatPr defaultRowHeight="12.75"/>
  <cols>
    <col min="1" max="1" width="28.75" style="36" customWidth="1"/>
    <col min="2" max="2" width="15.375" style="36" customWidth="1"/>
    <col min="3" max="3" width="10.75" style="36" customWidth="1"/>
    <col min="4" max="4" width="8.375" style="36" customWidth="1"/>
    <col min="5" max="5" width="11.125" style="36" customWidth="1"/>
    <col min="6" max="6" width="8.875" style="36" customWidth="1"/>
    <col min="7" max="7" width="6.875" style="36" customWidth="1"/>
    <col min="8" max="16384" width="9" style="36"/>
  </cols>
  <sheetData>
    <row r="3" spans="1:7">
      <c r="A3" s="36" t="s">
        <v>251</v>
      </c>
      <c r="B3" s="89" t="s">
        <v>250</v>
      </c>
    </row>
    <row r="4" spans="1:7">
      <c r="B4" s="36" t="s">
        <v>249</v>
      </c>
      <c r="C4" s="37" t="s">
        <v>248</v>
      </c>
      <c r="D4" s="36" t="s">
        <v>247</v>
      </c>
      <c r="F4" s="36" t="s">
        <v>246</v>
      </c>
    </row>
    <row r="5" spans="1:7">
      <c r="A5" s="36" t="s">
        <v>245</v>
      </c>
      <c r="B5" s="36">
        <v>61103030</v>
      </c>
      <c r="C5" s="39">
        <v>0.32</v>
      </c>
      <c r="D5" s="89">
        <v>53</v>
      </c>
      <c r="E5" s="36">
        <v>61103030</v>
      </c>
      <c r="F5" s="89">
        <v>10</v>
      </c>
      <c r="G5" s="36" t="s">
        <v>237</v>
      </c>
    </row>
    <row r="6" spans="1:7">
      <c r="C6" s="39"/>
      <c r="D6" s="89">
        <v>59</v>
      </c>
      <c r="F6" s="89">
        <v>20</v>
      </c>
      <c r="G6" s="36" t="s">
        <v>236</v>
      </c>
    </row>
    <row r="7" spans="1:7">
      <c r="C7" s="39"/>
      <c r="D7" s="89" t="s">
        <v>244</v>
      </c>
      <c r="F7" s="89"/>
    </row>
    <row r="8" spans="1:7">
      <c r="A8" s="36" t="s">
        <v>243</v>
      </c>
      <c r="B8" s="36">
        <v>61102020</v>
      </c>
      <c r="C8" s="38">
        <v>0.16500000000000001</v>
      </c>
      <c r="D8" s="89">
        <v>69</v>
      </c>
      <c r="E8" s="36">
        <v>61102020</v>
      </c>
      <c r="F8" s="89">
        <v>10</v>
      </c>
      <c r="G8" s="36" t="s">
        <v>237</v>
      </c>
    </row>
    <row r="9" spans="1:7">
      <c r="C9" s="38"/>
      <c r="D9" s="89">
        <v>79</v>
      </c>
      <c r="F9" s="89">
        <v>20</v>
      </c>
      <c r="G9" s="36" t="s">
        <v>236</v>
      </c>
    </row>
    <row r="10" spans="1:7">
      <c r="C10" s="38"/>
      <c r="D10" s="89" t="s">
        <v>242</v>
      </c>
      <c r="F10" s="89" t="s">
        <v>241</v>
      </c>
    </row>
    <row r="11" spans="1:7">
      <c r="A11" s="36" t="s">
        <v>240</v>
      </c>
      <c r="B11" s="36">
        <v>61109090</v>
      </c>
      <c r="C11" s="39">
        <v>0.06</v>
      </c>
      <c r="D11" s="89">
        <v>42</v>
      </c>
    </row>
    <row r="12" spans="1:7">
      <c r="C12" s="39"/>
    </row>
    <row r="13" spans="1:7">
      <c r="C13" s="39"/>
    </row>
    <row r="14" spans="1:7">
      <c r="A14" s="36" t="s">
        <v>239</v>
      </c>
      <c r="B14" s="36">
        <v>61101110</v>
      </c>
      <c r="C14" s="39">
        <v>0.16</v>
      </c>
      <c r="D14" s="89">
        <v>70</v>
      </c>
      <c r="E14" s="36">
        <v>61101110</v>
      </c>
      <c r="F14" s="89">
        <v>15</v>
      </c>
      <c r="G14" s="36" t="s">
        <v>237</v>
      </c>
    </row>
    <row r="15" spans="1:7">
      <c r="C15" s="39"/>
      <c r="D15" s="89">
        <v>80</v>
      </c>
      <c r="F15" s="89">
        <v>30</v>
      </c>
      <c r="G15" s="36" t="s">
        <v>236</v>
      </c>
    </row>
    <row r="16" spans="1:7">
      <c r="A16" s="36" t="s">
        <v>238</v>
      </c>
      <c r="B16" s="36">
        <v>61101210</v>
      </c>
      <c r="C16" s="39">
        <v>0.04</v>
      </c>
      <c r="D16" s="89">
        <v>10</v>
      </c>
      <c r="G16" s="36" t="s">
        <v>237</v>
      </c>
    </row>
    <row r="17" spans="1:7">
      <c r="C17" s="39"/>
      <c r="D17" s="89">
        <v>20</v>
      </c>
      <c r="G17" s="36" t="s">
        <v>236</v>
      </c>
    </row>
    <row r="18" spans="1:7">
      <c r="A18" s="36" t="s">
        <v>235</v>
      </c>
      <c r="B18" s="36">
        <v>6110909030</v>
      </c>
      <c r="C18" s="39">
        <v>0.06</v>
      </c>
      <c r="D18" s="89">
        <v>30</v>
      </c>
    </row>
    <row r="21" spans="1:7">
      <c r="A21" s="36" t="s">
        <v>234</v>
      </c>
      <c r="B21" s="37" t="s">
        <v>233</v>
      </c>
      <c r="C21" s="39">
        <v>0.16</v>
      </c>
      <c r="D21" s="37">
        <v>642</v>
      </c>
    </row>
    <row r="22" spans="1:7">
      <c r="A22" s="36" t="s">
        <v>232</v>
      </c>
      <c r="B22" s="37" t="s">
        <v>231</v>
      </c>
      <c r="C22" s="38">
        <v>8.3000000000000004E-2</v>
      </c>
      <c r="D22" s="37">
        <v>342</v>
      </c>
    </row>
    <row r="23" spans="1:7">
      <c r="A23" s="36" t="s">
        <v>230</v>
      </c>
      <c r="B23" s="37"/>
      <c r="C23" s="37"/>
      <c r="D23" s="37"/>
    </row>
    <row r="24" spans="1:7">
      <c r="A24" s="36" t="s">
        <v>229</v>
      </c>
      <c r="B24" s="37" t="s">
        <v>228</v>
      </c>
      <c r="C24" s="38">
        <v>0.115</v>
      </c>
      <c r="D24" s="37">
        <v>336</v>
      </c>
    </row>
    <row r="25" spans="1:7">
      <c r="A25" s="36" t="s">
        <v>227</v>
      </c>
      <c r="B25" s="37" t="s">
        <v>226</v>
      </c>
      <c r="C25" s="39">
        <v>0.16</v>
      </c>
      <c r="D25" s="37">
        <v>636</v>
      </c>
    </row>
    <row r="26" spans="1:7">
      <c r="B26" s="37"/>
      <c r="C26" s="39"/>
      <c r="D26" s="37"/>
    </row>
    <row r="27" spans="1:7">
      <c r="A27" s="89" t="s">
        <v>217</v>
      </c>
      <c r="B27" s="37" t="s">
        <v>216</v>
      </c>
      <c r="C27" s="38">
        <v>0.14899999999999999</v>
      </c>
      <c r="D27" s="37">
        <v>659</v>
      </c>
    </row>
    <row r="28" spans="1:7">
      <c r="A28" s="89" t="s">
        <v>215</v>
      </c>
      <c r="B28" s="37" t="s">
        <v>214</v>
      </c>
      <c r="C28" s="38">
        <v>0.108</v>
      </c>
      <c r="D28" s="37">
        <v>359</v>
      </c>
    </row>
    <row r="29" spans="1:7">
      <c r="A29" s="89"/>
      <c r="B29" s="37"/>
      <c r="C29" s="38"/>
      <c r="D29" s="37"/>
    </row>
    <row r="30" spans="1:7">
      <c r="A30" s="89" t="s">
        <v>213</v>
      </c>
      <c r="B30" s="37">
        <v>6102200010</v>
      </c>
      <c r="C30" s="38">
        <v>0.159</v>
      </c>
      <c r="D30" s="37">
        <v>359</v>
      </c>
    </row>
    <row r="31" spans="1:7">
      <c r="A31" s="89" t="s">
        <v>212</v>
      </c>
      <c r="B31" s="37">
        <v>6102302010</v>
      </c>
      <c r="C31" s="38">
        <v>0.28199999999999997</v>
      </c>
      <c r="D31" s="37">
        <v>659</v>
      </c>
    </row>
    <row r="32" spans="1:7">
      <c r="A32" s="89"/>
      <c r="B32" s="37"/>
      <c r="C32" s="38"/>
    </row>
    <row r="33" spans="1:4">
      <c r="A33" s="90" t="s">
        <v>211</v>
      </c>
      <c r="B33" s="37" t="s">
        <v>210</v>
      </c>
      <c r="C33" s="38">
        <v>0.113</v>
      </c>
      <c r="D33" s="37">
        <v>659</v>
      </c>
    </row>
    <row r="34" spans="1:4">
      <c r="A34" s="89" t="s">
        <v>209</v>
      </c>
      <c r="B34" s="37" t="s">
        <v>208</v>
      </c>
      <c r="C34" s="38">
        <v>9.5000000000000001E-2</v>
      </c>
      <c r="D34" s="37">
        <v>359</v>
      </c>
    </row>
    <row r="35" spans="1:4">
      <c r="A35" s="90"/>
      <c r="B35" s="37"/>
      <c r="C35" s="38"/>
      <c r="D35" s="37"/>
    </row>
    <row r="36" spans="1:4">
      <c r="A36" s="91" t="s">
        <v>207</v>
      </c>
      <c r="B36" s="37">
        <v>6117102030</v>
      </c>
      <c r="C36" s="38">
        <v>0.113</v>
      </c>
      <c r="D36" s="37">
        <v>659</v>
      </c>
    </row>
    <row r="37" spans="1:4">
      <c r="A37" s="91" t="s">
        <v>206</v>
      </c>
      <c r="B37" s="37">
        <v>6117106010</v>
      </c>
      <c r="C37" s="38">
        <v>9.5000000000000001E-2</v>
      </c>
      <c r="D37" s="37">
        <v>359</v>
      </c>
    </row>
    <row r="38" spans="1:4">
      <c r="A38" s="89"/>
      <c r="B38" s="37"/>
      <c r="C38" s="37"/>
      <c r="D38" s="37"/>
    </row>
    <row r="39" spans="1:4">
      <c r="A39" s="90" t="s">
        <v>205</v>
      </c>
      <c r="B39" s="37">
        <v>6114200015</v>
      </c>
      <c r="C39" s="38">
        <v>0.108</v>
      </c>
      <c r="D39" s="37">
        <v>359</v>
      </c>
    </row>
    <row r="40" spans="1:4">
      <c r="A40" s="89" t="s">
        <v>204</v>
      </c>
      <c r="B40" s="88" t="s">
        <v>203</v>
      </c>
      <c r="C40" s="38">
        <v>0.14899999999999999</v>
      </c>
      <c r="D40" s="37">
        <v>659</v>
      </c>
    </row>
    <row r="41" spans="1:4">
      <c r="B41" s="37"/>
      <c r="C41" s="37"/>
      <c r="D41" s="37"/>
    </row>
    <row r="42" spans="1:4">
      <c r="A42" s="36" t="s">
        <v>225</v>
      </c>
      <c r="B42" s="37" t="s">
        <v>224</v>
      </c>
      <c r="C42" s="38">
        <v>0.161</v>
      </c>
      <c r="D42" s="37">
        <v>347</v>
      </c>
    </row>
    <row r="43" spans="1:4">
      <c r="A43" s="36" t="s">
        <v>223</v>
      </c>
      <c r="B43" s="37" t="s">
        <v>222</v>
      </c>
      <c r="C43" s="38">
        <v>0.161</v>
      </c>
      <c r="D43" s="37">
        <v>347</v>
      </c>
    </row>
    <row r="44" spans="1:4">
      <c r="A44" s="36" t="s">
        <v>221</v>
      </c>
      <c r="B44" s="37">
        <v>6104622011</v>
      </c>
      <c r="C44" s="38">
        <v>0.14899999999999999</v>
      </c>
      <c r="D44" s="37">
        <v>348</v>
      </c>
    </row>
    <row r="45" spans="1:4">
      <c r="A45" s="36" t="s">
        <v>220</v>
      </c>
      <c r="B45" s="37">
        <v>6104622030</v>
      </c>
      <c r="C45" s="38">
        <v>0.14899999999999999</v>
      </c>
      <c r="D45" s="37">
        <v>348</v>
      </c>
    </row>
    <row r="46" spans="1:4">
      <c r="A46" s="36" t="s">
        <v>219</v>
      </c>
      <c r="B46" s="37">
        <v>6104632011</v>
      </c>
      <c r="C46" s="38">
        <v>0.28199999999999997</v>
      </c>
      <c r="D46" s="37">
        <v>648</v>
      </c>
    </row>
    <row r="47" spans="1:4">
      <c r="A47" s="36" t="s">
        <v>218</v>
      </c>
      <c r="B47" s="37">
        <v>6103491020</v>
      </c>
      <c r="C47" s="38">
        <v>0.28199999999999997</v>
      </c>
      <c r="D47" s="37">
        <v>647</v>
      </c>
    </row>
    <row r="48" spans="1:4">
      <c r="B48" s="37"/>
      <c r="C48" s="38"/>
      <c r="D48" s="37"/>
    </row>
    <row r="49" spans="1:5">
      <c r="B49" s="37"/>
      <c r="C49" s="37"/>
      <c r="D49" s="37"/>
    </row>
    <row r="50" spans="1:5">
      <c r="A50" s="36" t="s">
        <v>202</v>
      </c>
      <c r="B50" s="37">
        <v>6107910030</v>
      </c>
      <c r="C50" s="38">
        <v>8.6999999999999994E-2</v>
      </c>
      <c r="D50" s="36">
        <v>351</v>
      </c>
      <c r="E50" s="36" t="s">
        <v>80</v>
      </c>
    </row>
    <row r="51" spans="1:5">
      <c r="A51" s="36" t="s">
        <v>81</v>
      </c>
      <c r="B51" s="37">
        <v>6107991030</v>
      </c>
      <c r="C51" s="38">
        <v>0.14899999999999999</v>
      </c>
      <c r="D51" s="37">
        <v>651</v>
      </c>
      <c r="E51" s="36" t="s">
        <v>82</v>
      </c>
    </row>
    <row r="52" spans="1:5">
      <c r="A52" s="36" t="s">
        <v>83</v>
      </c>
      <c r="B52" s="37">
        <v>6108310030</v>
      </c>
      <c r="C52" s="38">
        <v>8.5000000000000006E-2</v>
      </c>
      <c r="D52" s="37">
        <v>351</v>
      </c>
      <c r="E52" s="36" t="s">
        <v>80</v>
      </c>
    </row>
    <row r="53" spans="1:5">
      <c r="A53" s="36" t="s">
        <v>84</v>
      </c>
      <c r="B53" s="37">
        <v>6108320010</v>
      </c>
      <c r="C53" s="39">
        <v>0.16</v>
      </c>
      <c r="D53" s="37">
        <v>651</v>
      </c>
      <c r="E53" s="36" t="s">
        <v>82</v>
      </c>
    </row>
    <row r="55" spans="1:5">
      <c r="A55" s="36" t="s">
        <v>85</v>
      </c>
      <c r="B55" s="37">
        <v>6109100037</v>
      </c>
      <c r="C55" s="39">
        <v>0.16</v>
      </c>
      <c r="D55" s="87">
        <v>352</v>
      </c>
    </row>
    <row r="56" spans="1:5">
      <c r="A56" s="36" t="s">
        <v>86</v>
      </c>
      <c r="B56" s="37">
        <v>6109901047</v>
      </c>
      <c r="C56" s="39">
        <v>0.32</v>
      </c>
      <c r="D56" s="87">
        <v>652</v>
      </c>
    </row>
    <row r="57" spans="1:5">
      <c r="A57" s="36" t="s">
        <v>201</v>
      </c>
      <c r="B57" s="37" t="s">
        <v>200</v>
      </c>
      <c r="C57" s="38">
        <v>8.5000000000000006E-2</v>
      </c>
      <c r="D57" s="87">
        <v>352</v>
      </c>
    </row>
    <row r="58" spans="1:5">
      <c r="A58" s="36" t="s">
        <v>199</v>
      </c>
      <c r="B58" s="37" t="s">
        <v>198</v>
      </c>
      <c r="C58" s="39">
        <v>0.16</v>
      </c>
      <c r="D58" s="37">
        <v>652</v>
      </c>
    </row>
    <row r="59" spans="1:5">
      <c r="A59" s="36" t="s">
        <v>197</v>
      </c>
      <c r="B59" s="37" t="s">
        <v>196</v>
      </c>
      <c r="C59" s="38">
        <v>7.3999999999999996E-2</v>
      </c>
      <c r="D59" s="37">
        <v>352</v>
      </c>
    </row>
    <row r="60" spans="1:5">
      <c r="A60" s="36" t="s">
        <v>195</v>
      </c>
      <c r="B60" s="37" t="s">
        <v>94</v>
      </c>
      <c r="C60" s="39">
        <v>0.14899999999999999</v>
      </c>
      <c r="D60" s="37">
        <v>652</v>
      </c>
    </row>
    <row r="61" spans="1:5">
      <c r="D61" s="41"/>
    </row>
    <row r="62" spans="1:5">
      <c r="A62" s="36" t="s">
        <v>194</v>
      </c>
      <c r="B62" s="36">
        <v>6109100012</v>
      </c>
      <c r="C62" s="42">
        <v>0.16500000000000001</v>
      </c>
      <c r="D62" s="41">
        <v>338</v>
      </c>
    </row>
    <row r="63" spans="1:5">
      <c r="A63" s="36" t="s">
        <v>193</v>
      </c>
      <c r="B63" s="36">
        <v>6109100018</v>
      </c>
      <c r="C63" s="42">
        <v>0.16500000000000001</v>
      </c>
      <c r="D63" s="41">
        <v>338</v>
      </c>
    </row>
    <row r="64" spans="1:5">
      <c r="A64" s="36" t="s">
        <v>192</v>
      </c>
      <c r="B64" s="36">
        <v>6109100027</v>
      </c>
      <c r="C64" s="42">
        <v>0.16500000000000001</v>
      </c>
      <c r="D64" s="41">
        <v>338</v>
      </c>
    </row>
    <row r="65" spans="1:5">
      <c r="D65" s="41"/>
    </row>
    <row r="66" spans="1:5">
      <c r="A66" s="36" t="s">
        <v>191</v>
      </c>
      <c r="B66" s="36">
        <v>6109100040</v>
      </c>
      <c r="C66" s="86">
        <v>0.16500000000000001</v>
      </c>
      <c r="D66" s="41">
        <v>339</v>
      </c>
    </row>
    <row r="67" spans="1:5">
      <c r="A67" s="36" t="s">
        <v>190</v>
      </c>
      <c r="B67" s="36">
        <v>6109100060</v>
      </c>
      <c r="C67" s="86">
        <v>0.16500000000000001</v>
      </c>
      <c r="D67" s="41">
        <v>339</v>
      </c>
    </row>
    <row r="68" spans="1:5">
      <c r="A68" s="36" t="s">
        <v>20</v>
      </c>
      <c r="B68" s="36">
        <v>6109100070</v>
      </c>
      <c r="C68" s="86">
        <v>0.16500000000000001</v>
      </c>
      <c r="D68" s="41">
        <v>339</v>
      </c>
    </row>
    <row r="70" spans="1:5">
      <c r="A70" s="36" t="s">
        <v>189</v>
      </c>
      <c r="B70" s="36">
        <v>6109901007</v>
      </c>
      <c r="C70" s="40">
        <v>0.32</v>
      </c>
      <c r="D70" s="36">
        <v>638</v>
      </c>
    </row>
    <row r="71" spans="1:5">
      <c r="A71" s="36" t="s">
        <v>188</v>
      </c>
      <c r="B71" s="36">
        <v>6109901013</v>
      </c>
      <c r="C71" s="85">
        <v>0.32</v>
      </c>
      <c r="D71" s="36">
        <v>638</v>
      </c>
    </row>
    <row r="72" spans="1:5">
      <c r="A72" s="36" t="s">
        <v>187</v>
      </c>
      <c r="B72" s="36">
        <v>6109901050</v>
      </c>
      <c r="C72" s="85">
        <v>0.32</v>
      </c>
      <c r="D72" s="36">
        <v>639</v>
      </c>
    </row>
    <row r="73" spans="1:5">
      <c r="A73" s="36" t="s">
        <v>186</v>
      </c>
      <c r="B73" s="36">
        <v>6109901065</v>
      </c>
      <c r="C73" s="85">
        <v>0.32</v>
      </c>
      <c r="D73" s="36">
        <v>639</v>
      </c>
    </row>
    <row r="75" spans="1:5">
      <c r="B75" s="37"/>
      <c r="C75" s="39"/>
      <c r="D75" s="37"/>
    </row>
    <row r="76" spans="1:5">
      <c r="A76" s="36" t="s">
        <v>185</v>
      </c>
      <c r="B76" s="37"/>
      <c r="C76" s="37"/>
      <c r="D76" s="37"/>
    </row>
    <row r="77" spans="1:5">
      <c r="A77" s="36" t="s">
        <v>184</v>
      </c>
      <c r="B77" s="37">
        <v>6204624006</v>
      </c>
      <c r="C77" s="38">
        <v>0.16600000000000001</v>
      </c>
      <c r="D77" s="37">
        <v>348</v>
      </c>
      <c r="E77" s="36" t="s">
        <v>19</v>
      </c>
    </row>
    <row r="78" spans="1:5">
      <c r="A78" s="36" t="s">
        <v>184</v>
      </c>
      <c r="B78" s="37">
        <v>6204624021</v>
      </c>
      <c r="C78" s="38">
        <v>0.16600000000000001</v>
      </c>
      <c r="D78" s="37">
        <v>348</v>
      </c>
      <c r="E78" s="36" t="s">
        <v>20</v>
      </c>
    </row>
    <row r="79" spans="1:5">
      <c r="A79" s="36" t="s">
        <v>183</v>
      </c>
      <c r="B79" s="37">
        <v>6204624056</v>
      </c>
      <c r="C79" s="38">
        <v>0.16600000000000001</v>
      </c>
      <c r="D79" s="37">
        <v>348</v>
      </c>
      <c r="E79" s="36" t="s">
        <v>182</v>
      </c>
    </row>
    <row r="80" spans="1:5">
      <c r="A80" s="36" t="s">
        <v>181</v>
      </c>
      <c r="B80" s="37">
        <v>6204633510</v>
      </c>
      <c r="C80" s="38">
        <v>0.28599999999999998</v>
      </c>
      <c r="D80" s="37">
        <v>648</v>
      </c>
      <c r="E80" s="36" t="s">
        <v>180</v>
      </c>
    </row>
    <row r="81" spans="1:5">
      <c r="A81" s="36" t="s">
        <v>179</v>
      </c>
      <c r="B81" s="37">
        <v>6204633532</v>
      </c>
      <c r="C81" s="38">
        <v>0.28599999999999998</v>
      </c>
      <c r="D81" s="37">
        <v>648</v>
      </c>
    </row>
    <row r="82" spans="1:5">
      <c r="A82" s="36" t="s">
        <v>178</v>
      </c>
      <c r="B82" s="37">
        <v>6204624011</v>
      </c>
      <c r="C82" s="38">
        <v>0.16600000000000001</v>
      </c>
      <c r="D82" s="37">
        <v>348</v>
      </c>
      <c r="E82" s="36" t="s">
        <v>26</v>
      </c>
    </row>
    <row r="83" spans="1:5">
      <c r="A83" s="36" t="s">
        <v>177</v>
      </c>
      <c r="B83" s="37">
        <v>6204624066</v>
      </c>
      <c r="C83" s="38">
        <v>0.16600000000000001</v>
      </c>
      <c r="D83" s="37">
        <v>348</v>
      </c>
      <c r="E83" s="36" t="s">
        <v>26</v>
      </c>
    </row>
    <row r="84" spans="1:5">
      <c r="A84" s="36" t="s">
        <v>176</v>
      </c>
      <c r="B84" s="37">
        <v>6203424011</v>
      </c>
      <c r="C84" s="38">
        <v>0.16600000000000001</v>
      </c>
      <c r="D84" s="37">
        <v>347</v>
      </c>
      <c r="E84" s="36" t="s">
        <v>26</v>
      </c>
    </row>
    <row r="85" spans="1:5">
      <c r="A85" s="36" t="s">
        <v>175</v>
      </c>
      <c r="B85" s="37">
        <v>6204624051</v>
      </c>
      <c r="C85" s="38">
        <v>0.16600000000000001</v>
      </c>
      <c r="D85" s="37">
        <v>347</v>
      </c>
      <c r="E85" s="36" t="s">
        <v>26</v>
      </c>
    </row>
    <row r="86" spans="1:5">
      <c r="A86" s="36" t="s">
        <v>174</v>
      </c>
      <c r="B86" s="37">
        <v>6203424016</v>
      </c>
      <c r="C86" s="38">
        <v>0.16600000000000001</v>
      </c>
      <c r="D86" s="37">
        <v>347</v>
      </c>
      <c r="E86" s="36" t="s">
        <v>20</v>
      </c>
    </row>
    <row r="87" spans="1:5">
      <c r="A87" s="36" t="s">
        <v>173</v>
      </c>
      <c r="B87" s="37">
        <v>6203424051</v>
      </c>
      <c r="C87" s="38">
        <v>0.16600000000000001</v>
      </c>
      <c r="D87" s="37">
        <v>347</v>
      </c>
    </row>
    <row r="88" spans="1:5">
      <c r="B88" s="37"/>
      <c r="C88" s="37"/>
      <c r="D88" s="37"/>
    </row>
    <row r="89" spans="1:5">
      <c r="A89" s="36" t="s">
        <v>172</v>
      </c>
      <c r="B89" s="37">
        <v>6211420056</v>
      </c>
      <c r="C89" s="38">
        <v>8.1000000000000003E-2</v>
      </c>
      <c r="D89" s="37">
        <v>341</v>
      </c>
    </row>
    <row r="90" spans="1:5">
      <c r="A90" s="36" t="s">
        <v>171</v>
      </c>
      <c r="B90" s="37">
        <v>6211430060</v>
      </c>
      <c r="C90" s="39">
        <v>0.16</v>
      </c>
      <c r="D90" s="37">
        <v>641</v>
      </c>
    </row>
    <row r="91" spans="1:5">
      <c r="A91" s="36" t="s">
        <v>170</v>
      </c>
      <c r="B91" s="37">
        <v>6211320081</v>
      </c>
      <c r="C91" s="38">
        <v>8.1000000000000003E-2</v>
      </c>
      <c r="D91" s="37">
        <v>359</v>
      </c>
    </row>
    <row r="92" spans="1:5">
      <c r="A92" s="36" t="s">
        <v>169</v>
      </c>
      <c r="B92" s="37">
        <v>6211330061</v>
      </c>
      <c r="C92" s="39">
        <v>0.16</v>
      </c>
      <c r="D92" s="37">
        <v>659</v>
      </c>
    </row>
    <row r="93" spans="1:5">
      <c r="B93" s="37"/>
      <c r="C93" s="37"/>
      <c r="D93" s="37"/>
    </row>
    <row r="94" spans="1:5">
      <c r="A94" s="36" t="s">
        <v>168</v>
      </c>
      <c r="B94" s="37" t="s">
        <v>167</v>
      </c>
      <c r="C94" s="38">
        <v>0.19700000000000001</v>
      </c>
      <c r="D94" s="37">
        <v>340</v>
      </c>
    </row>
    <row r="95" spans="1:5">
      <c r="A95" s="36" t="s">
        <v>166</v>
      </c>
      <c r="B95" s="37" t="s">
        <v>165</v>
      </c>
      <c r="C95" s="38">
        <v>0.154</v>
      </c>
      <c r="D95" s="37">
        <v>341</v>
      </c>
    </row>
    <row r="96" spans="1:5">
      <c r="A96" s="36" t="s">
        <v>164</v>
      </c>
      <c r="B96" s="37">
        <v>6205302030</v>
      </c>
      <c r="C96" s="38">
        <v>0.25900000000000001</v>
      </c>
      <c r="D96" s="37">
        <v>640</v>
      </c>
    </row>
    <row r="97" spans="1:6">
      <c r="A97" s="36" t="s">
        <v>163</v>
      </c>
      <c r="B97" s="37">
        <v>6206403030</v>
      </c>
      <c r="C97" s="38">
        <v>0.26900000000000002</v>
      </c>
      <c r="D97" s="37">
        <v>641</v>
      </c>
    </row>
    <row r="98" spans="1:6">
      <c r="D98" s="37"/>
    </row>
    <row r="99" spans="1:6">
      <c r="A99" s="36" t="s">
        <v>162</v>
      </c>
      <c r="B99" s="37">
        <v>6212105010</v>
      </c>
      <c r="C99" s="38">
        <v>0.16900000000000001</v>
      </c>
      <c r="D99" s="37">
        <v>349</v>
      </c>
    </row>
    <row r="100" spans="1:6">
      <c r="A100" s="36" t="s">
        <v>161</v>
      </c>
      <c r="B100" s="37">
        <v>6212105020</v>
      </c>
      <c r="C100" s="38">
        <v>0.16900000000000001</v>
      </c>
      <c r="D100" s="37">
        <v>649</v>
      </c>
    </row>
    <row r="101" spans="1:6">
      <c r="D101" s="37"/>
    </row>
    <row r="102" spans="1:6">
      <c r="A102" s="36" t="s">
        <v>160</v>
      </c>
      <c r="B102" s="36">
        <v>6505002060</v>
      </c>
      <c r="C102" s="42">
        <v>7.4999999999999997E-2</v>
      </c>
    </row>
    <row r="103" spans="1:6">
      <c r="A103" s="36" t="s">
        <v>159</v>
      </c>
      <c r="B103" s="36">
        <v>6505005090</v>
      </c>
      <c r="C103" s="42">
        <v>6.8000000000000005E-2</v>
      </c>
    </row>
    <row r="106" spans="1:6">
      <c r="A106" s="18" t="s">
        <v>8</v>
      </c>
      <c r="B106" s="20" t="s">
        <v>56</v>
      </c>
      <c r="C106" s="20" t="s">
        <v>57</v>
      </c>
      <c r="D106" s="20" t="s">
        <v>58</v>
      </c>
      <c r="E106" s="20" t="s">
        <v>59</v>
      </c>
      <c r="F106" s="10"/>
    </row>
    <row r="107" spans="1:6">
      <c r="A107" s="1" t="s">
        <v>0</v>
      </c>
      <c r="B107" s="4" t="s">
        <v>1</v>
      </c>
      <c r="C107" s="3">
        <v>0.161</v>
      </c>
      <c r="D107" s="4">
        <v>347</v>
      </c>
      <c r="E107" s="10"/>
      <c r="F107" s="10"/>
    </row>
    <row r="108" spans="1:6">
      <c r="A108" s="1" t="s">
        <v>2</v>
      </c>
      <c r="B108" s="4" t="s">
        <v>3</v>
      </c>
      <c r="C108" s="3">
        <v>0.161</v>
      </c>
      <c r="D108" s="4">
        <v>347</v>
      </c>
      <c r="E108" s="10"/>
      <c r="F108" s="10"/>
    </row>
    <row r="109" spans="1:6">
      <c r="A109" s="1" t="s">
        <v>4</v>
      </c>
      <c r="B109" s="4">
        <v>6104622011</v>
      </c>
      <c r="C109" s="3">
        <v>0.14899999999999999</v>
      </c>
      <c r="D109" s="4">
        <v>348</v>
      </c>
      <c r="E109" s="10"/>
      <c r="F109" s="10"/>
    </row>
    <row r="110" spans="1:6">
      <c r="A110" s="1" t="s">
        <v>5</v>
      </c>
      <c r="B110" s="4">
        <v>6104622030</v>
      </c>
      <c r="C110" s="3">
        <v>0.14899999999999999</v>
      </c>
      <c r="D110" s="4">
        <v>348</v>
      </c>
      <c r="E110" s="10"/>
      <c r="F110" s="10"/>
    </row>
    <row r="111" spans="1:6">
      <c r="A111" s="1" t="s">
        <v>6</v>
      </c>
      <c r="B111" s="4">
        <v>6104632011</v>
      </c>
      <c r="C111" s="3">
        <v>0.28199999999999997</v>
      </c>
      <c r="D111" s="4">
        <v>648</v>
      </c>
      <c r="E111" s="10"/>
      <c r="F111" s="10"/>
    </row>
    <row r="112" spans="1:6">
      <c r="A112" s="1" t="s">
        <v>7</v>
      </c>
      <c r="B112" s="4">
        <v>6103491020</v>
      </c>
      <c r="C112" s="3">
        <v>0.28199999999999997</v>
      </c>
      <c r="D112" s="4">
        <v>647</v>
      </c>
      <c r="E112" s="10"/>
      <c r="F112" s="10"/>
    </row>
    <row r="113" spans="1:6">
      <c r="A113" s="10"/>
      <c r="B113" s="10"/>
      <c r="C113" s="10"/>
      <c r="D113" s="10"/>
      <c r="E113" s="10"/>
      <c r="F113" s="10"/>
    </row>
    <row r="114" spans="1:6">
      <c r="A114" s="10"/>
      <c r="B114" s="10"/>
      <c r="C114" s="10"/>
      <c r="D114" s="10"/>
      <c r="E114" s="10"/>
      <c r="F114" s="10"/>
    </row>
    <row r="115" spans="1:6">
      <c r="A115" s="1" t="s">
        <v>9</v>
      </c>
      <c r="B115" s="1">
        <v>6109100012</v>
      </c>
      <c r="C115" s="6">
        <v>0.16500000000000001</v>
      </c>
      <c r="D115" s="7">
        <v>338</v>
      </c>
      <c r="E115" s="10"/>
      <c r="F115" s="10"/>
    </row>
    <row r="116" spans="1:6">
      <c r="A116" s="1" t="s">
        <v>10</v>
      </c>
      <c r="B116" s="1">
        <v>6109100018</v>
      </c>
      <c r="C116" s="6">
        <v>0.16500000000000001</v>
      </c>
      <c r="D116" s="7">
        <v>338</v>
      </c>
      <c r="E116" s="10"/>
      <c r="F116" s="10"/>
    </row>
    <row r="117" spans="1:6">
      <c r="A117" s="1" t="s">
        <v>11</v>
      </c>
      <c r="B117" s="1">
        <v>6109100040</v>
      </c>
      <c r="C117" s="8">
        <v>0.16500000000000001</v>
      </c>
      <c r="D117" s="7">
        <v>339</v>
      </c>
      <c r="E117" s="10"/>
      <c r="F117" s="10"/>
    </row>
    <row r="118" spans="1:6">
      <c r="A118" s="1" t="s">
        <v>12</v>
      </c>
      <c r="B118" s="1">
        <v>6109100060</v>
      </c>
      <c r="C118" s="8">
        <v>0.16500000000000001</v>
      </c>
      <c r="D118" s="7">
        <v>339</v>
      </c>
      <c r="E118" s="10"/>
      <c r="F118" s="10"/>
    </row>
    <row r="119" spans="1:6">
      <c r="A119" s="1"/>
      <c r="B119" s="1"/>
      <c r="C119" s="1"/>
      <c r="D119" s="1"/>
      <c r="E119" s="10"/>
      <c r="F119" s="10"/>
    </row>
    <row r="120" spans="1:6">
      <c r="A120" s="1" t="s">
        <v>13</v>
      </c>
      <c r="B120" s="1">
        <v>6109901007</v>
      </c>
      <c r="C120" s="5">
        <v>0.32</v>
      </c>
      <c r="D120" s="1">
        <v>638</v>
      </c>
      <c r="E120" s="10"/>
      <c r="F120" s="10"/>
    </row>
    <row r="121" spans="1:6">
      <c r="A121" s="1" t="s">
        <v>14</v>
      </c>
      <c r="B121" s="1">
        <v>6109901013</v>
      </c>
      <c r="C121" s="9">
        <v>0.32</v>
      </c>
      <c r="D121" s="1">
        <v>638</v>
      </c>
      <c r="E121" s="10"/>
      <c r="F121" s="10"/>
    </row>
    <row r="122" spans="1:6">
      <c r="A122" s="1" t="s">
        <v>15</v>
      </c>
      <c r="B122" s="1">
        <v>6109901050</v>
      </c>
      <c r="C122" s="9">
        <v>0.32</v>
      </c>
      <c r="D122" s="1">
        <v>639</v>
      </c>
      <c r="E122" s="10"/>
      <c r="F122" s="10"/>
    </row>
    <row r="123" spans="1:6">
      <c r="A123" s="1" t="s">
        <v>16</v>
      </c>
      <c r="B123" s="1">
        <v>6109901065</v>
      </c>
      <c r="C123" s="9">
        <v>0.32</v>
      </c>
      <c r="D123" s="1">
        <v>639</v>
      </c>
      <c r="E123" s="10"/>
      <c r="F123" s="10"/>
    </row>
    <row r="124" spans="1:6">
      <c r="A124" s="10"/>
      <c r="B124" s="10"/>
      <c r="C124" s="10"/>
      <c r="D124" s="10"/>
      <c r="E124" s="10"/>
      <c r="F124" s="10"/>
    </row>
    <row r="125" spans="1:6">
      <c r="A125" s="17" t="s">
        <v>17</v>
      </c>
      <c r="B125" s="24" t="s">
        <v>56</v>
      </c>
      <c r="C125" s="24" t="s">
        <v>57</v>
      </c>
      <c r="D125" s="24" t="s">
        <v>58</v>
      </c>
      <c r="E125" s="24" t="s">
        <v>59</v>
      </c>
      <c r="F125" s="10"/>
    </row>
    <row r="126" spans="1:6">
      <c r="A126" s="1" t="s">
        <v>18</v>
      </c>
      <c r="B126" s="4">
        <v>6204624006</v>
      </c>
      <c r="C126" s="3">
        <v>0.16600000000000001</v>
      </c>
      <c r="D126" s="4">
        <v>348</v>
      </c>
      <c r="E126" s="1" t="s">
        <v>19</v>
      </c>
      <c r="F126" s="10"/>
    </row>
    <row r="127" spans="1:6">
      <c r="A127" s="1" t="s">
        <v>18</v>
      </c>
      <c r="B127" s="4">
        <v>6204624021</v>
      </c>
      <c r="C127" s="3">
        <v>0.16600000000000001</v>
      </c>
      <c r="D127" s="4">
        <v>348</v>
      </c>
      <c r="E127" s="1" t="s">
        <v>20</v>
      </c>
      <c r="F127" s="10"/>
    </row>
    <row r="128" spans="1:6">
      <c r="A128" s="1" t="s">
        <v>21</v>
      </c>
      <c r="B128" s="4">
        <v>6204624056</v>
      </c>
      <c r="C128" s="3">
        <v>0.16600000000000001</v>
      </c>
      <c r="D128" s="4">
        <v>348</v>
      </c>
      <c r="E128" s="1" t="s">
        <v>22</v>
      </c>
      <c r="F128" s="10"/>
    </row>
    <row r="129" spans="1:6">
      <c r="A129" s="1" t="s">
        <v>23</v>
      </c>
      <c r="B129" s="4">
        <v>6204633510</v>
      </c>
      <c r="C129" s="3">
        <v>0.28599999999999998</v>
      </c>
      <c r="D129" s="4">
        <v>648</v>
      </c>
      <c r="E129" s="1" t="s">
        <v>41</v>
      </c>
      <c r="F129" s="10"/>
    </row>
    <row r="130" spans="1:6">
      <c r="A130" s="1" t="s">
        <v>24</v>
      </c>
      <c r="B130" s="4">
        <v>6204633532</v>
      </c>
      <c r="C130" s="3">
        <v>0.28599999999999998</v>
      </c>
      <c r="D130" s="4">
        <v>648</v>
      </c>
      <c r="E130" s="1"/>
      <c r="F130" s="10"/>
    </row>
    <row r="131" spans="1:6">
      <c r="A131" s="1" t="s">
        <v>25</v>
      </c>
      <c r="B131" s="4">
        <v>6204624011</v>
      </c>
      <c r="C131" s="3">
        <v>0.16600000000000001</v>
      </c>
      <c r="D131" s="4">
        <v>348</v>
      </c>
      <c r="E131" s="1" t="s">
        <v>69</v>
      </c>
      <c r="F131" s="10"/>
    </row>
    <row r="132" spans="1:6">
      <c r="A132" s="1" t="s">
        <v>27</v>
      </c>
      <c r="B132" s="4">
        <v>6204624066</v>
      </c>
      <c r="C132" s="3">
        <v>0.16600000000000001</v>
      </c>
      <c r="D132" s="4">
        <v>348</v>
      </c>
      <c r="E132" s="1" t="s">
        <v>26</v>
      </c>
      <c r="F132" s="10"/>
    </row>
    <row r="133" spans="1:6">
      <c r="A133" s="1" t="s">
        <v>28</v>
      </c>
      <c r="B133" s="4">
        <v>6203424011</v>
      </c>
      <c r="C133" s="3">
        <v>0.16600000000000001</v>
      </c>
      <c r="D133" s="4">
        <v>347</v>
      </c>
      <c r="E133" s="1" t="s">
        <v>26</v>
      </c>
      <c r="F133" s="10"/>
    </row>
    <row r="134" spans="1:6">
      <c r="A134" s="1" t="s">
        <v>29</v>
      </c>
      <c r="B134" s="4">
        <v>6204624051</v>
      </c>
      <c r="C134" s="3">
        <v>0.16600000000000001</v>
      </c>
      <c r="D134" s="4">
        <v>347</v>
      </c>
      <c r="E134" s="1" t="s">
        <v>26</v>
      </c>
      <c r="F134" s="10"/>
    </row>
    <row r="135" spans="1:6">
      <c r="A135" s="1" t="s">
        <v>30</v>
      </c>
      <c r="B135" s="4">
        <v>6203424016</v>
      </c>
      <c r="C135" s="3">
        <v>0.16600000000000001</v>
      </c>
      <c r="D135" s="4">
        <v>347</v>
      </c>
      <c r="E135" s="1" t="s">
        <v>20</v>
      </c>
      <c r="F135" s="10"/>
    </row>
    <row r="136" spans="1:6">
      <c r="A136" s="1" t="s">
        <v>31</v>
      </c>
      <c r="B136" s="4">
        <v>6203424051</v>
      </c>
      <c r="C136" s="3">
        <v>0.16600000000000001</v>
      </c>
      <c r="D136" s="4">
        <v>347</v>
      </c>
      <c r="E136" s="1"/>
      <c r="F136" s="10"/>
    </row>
    <row r="137" spans="1:6">
      <c r="A137" s="1"/>
      <c r="B137" s="4"/>
      <c r="C137" s="4"/>
      <c r="D137" s="4"/>
      <c r="E137" s="1"/>
      <c r="F137" s="10"/>
    </row>
    <row r="138" spans="1:6">
      <c r="A138" s="1" t="s">
        <v>32</v>
      </c>
      <c r="B138" s="4">
        <v>6211420056</v>
      </c>
      <c r="C138" s="3">
        <v>8.1000000000000003E-2</v>
      </c>
      <c r="D138" s="4">
        <v>341</v>
      </c>
      <c r="E138" s="1"/>
      <c r="F138" s="10"/>
    </row>
    <row r="139" spans="1:6">
      <c r="A139" s="1" t="s">
        <v>33</v>
      </c>
      <c r="B139" s="4">
        <v>6211430060</v>
      </c>
      <c r="C139" s="2">
        <v>0.16</v>
      </c>
      <c r="D139" s="4">
        <v>641</v>
      </c>
      <c r="E139" s="1"/>
      <c r="F139" s="10"/>
    </row>
    <row r="140" spans="1:6">
      <c r="A140" s="1" t="s">
        <v>34</v>
      </c>
      <c r="B140" s="4">
        <v>6211320081</v>
      </c>
      <c r="C140" s="3">
        <v>8.1000000000000003E-2</v>
      </c>
      <c r="D140" s="4">
        <v>359</v>
      </c>
      <c r="E140" s="1"/>
      <c r="F140" s="10"/>
    </row>
    <row r="141" spans="1:6">
      <c r="A141" s="1" t="s">
        <v>35</v>
      </c>
      <c r="B141" s="4">
        <v>6211330061</v>
      </c>
      <c r="C141" s="2">
        <v>0.16</v>
      </c>
      <c r="D141" s="4">
        <v>659</v>
      </c>
      <c r="E141" s="1"/>
      <c r="F141" s="10"/>
    </row>
    <row r="142" spans="1:6">
      <c r="A142" s="1"/>
      <c r="B142" s="4"/>
      <c r="C142" s="4"/>
      <c r="D142" s="4"/>
      <c r="E142" s="1"/>
      <c r="F142" s="10"/>
    </row>
    <row r="143" spans="1:6">
      <c r="A143" s="1" t="s">
        <v>36</v>
      </c>
      <c r="B143" s="4" t="s">
        <v>37</v>
      </c>
      <c r="C143" s="3">
        <v>0.19700000000000001</v>
      </c>
      <c r="D143" s="4">
        <v>340</v>
      </c>
      <c r="E143" s="1"/>
      <c r="F143" s="10"/>
    </row>
    <row r="144" spans="1:6">
      <c r="A144" s="1" t="s">
        <v>38</v>
      </c>
      <c r="B144" s="4" t="s">
        <v>39</v>
      </c>
      <c r="C144" s="3">
        <v>0.154</v>
      </c>
      <c r="D144" s="4">
        <v>341</v>
      </c>
      <c r="E144" s="1"/>
      <c r="F144" s="10"/>
    </row>
    <row r="145" spans="1:6">
      <c r="A145" s="1" t="s">
        <v>40</v>
      </c>
      <c r="B145" s="4">
        <v>6205302030</v>
      </c>
      <c r="C145" s="3">
        <v>0.25900000000000001</v>
      </c>
      <c r="D145" s="4">
        <v>640</v>
      </c>
      <c r="E145" s="1"/>
      <c r="F145" s="10"/>
    </row>
    <row r="146" spans="1:6">
      <c r="A146" s="1" t="s">
        <v>42</v>
      </c>
      <c r="B146" s="4">
        <v>6206403030</v>
      </c>
      <c r="C146" s="3">
        <v>0.26900000000000002</v>
      </c>
      <c r="D146" s="4">
        <v>641</v>
      </c>
      <c r="E146" s="1"/>
      <c r="F146" s="10"/>
    </row>
    <row r="147" spans="1:6">
      <c r="A147" s="10"/>
      <c r="B147" s="10"/>
      <c r="C147" s="10"/>
      <c r="D147" s="10"/>
      <c r="E147" s="10"/>
      <c r="F147" s="10"/>
    </row>
    <row r="148" spans="1:6">
      <c r="A148" s="36" t="s">
        <v>79</v>
      </c>
      <c r="B148" s="37">
        <v>6107910030</v>
      </c>
      <c r="C148" s="38">
        <v>8.6999999999999994E-2</v>
      </c>
      <c r="D148" s="36">
        <v>351</v>
      </c>
      <c r="E148" s="36" t="s">
        <v>80</v>
      </c>
      <c r="F148" s="24"/>
    </row>
    <row r="149" spans="1:6">
      <c r="A149" s="36" t="s">
        <v>81</v>
      </c>
      <c r="B149" s="37">
        <v>6107991030</v>
      </c>
      <c r="C149" s="38">
        <v>0.14899999999999999</v>
      </c>
      <c r="D149" s="37">
        <v>651</v>
      </c>
      <c r="E149" s="36" t="s">
        <v>82</v>
      </c>
      <c r="F149" s="24"/>
    </row>
    <row r="150" spans="1:6">
      <c r="A150" s="36" t="s">
        <v>83</v>
      </c>
      <c r="B150" s="37">
        <v>6108310030</v>
      </c>
      <c r="C150" s="38">
        <v>8.5000000000000006E-2</v>
      </c>
      <c r="D150" s="37">
        <v>351</v>
      </c>
      <c r="E150" s="36" t="s">
        <v>80</v>
      </c>
      <c r="F150" s="24"/>
    </row>
    <row r="151" spans="1:6">
      <c r="A151" s="36" t="s">
        <v>84</v>
      </c>
      <c r="B151" s="37">
        <v>6108320010</v>
      </c>
      <c r="C151" s="39">
        <v>0.16</v>
      </c>
      <c r="D151" s="37">
        <v>651</v>
      </c>
      <c r="E151" s="36" t="s">
        <v>82</v>
      </c>
      <c r="F151" s="24"/>
    </row>
    <row r="152" spans="1:6">
      <c r="A152" s="24"/>
      <c r="B152" s="24"/>
      <c r="C152" s="24"/>
      <c r="D152" s="24"/>
      <c r="E152" s="24"/>
      <c r="F152" s="24"/>
    </row>
    <row r="153" spans="1:6">
      <c r="A153" s="27" t="s">
        <v>95</v>
      </c>
      <c r="B153" s="24"/>
      <c r="C153" s="24"/>
      <c r="D153" s="24"/>
      <c r="E153" s="24"/>
      <c r="F153" s="24"/>
    </row>
    <row r="154" spans="1:6">
      <c r="A154" s="36" t="s">
        <v>85</v>
      </c>
      <c r="B154" s="36">
        <v>6109100037</v>
      </c>
      <c r="C154" s="40">
        <v>0.16</v>
      </c>
      <c r="D154" s="41">
        <v>352</v>
      </c>
      <c r="E154" s="24"/>
      <c r="F154" s="24"/>
    </row>
    <row r="155" spans="1:6">
      <c r="A155" s="36" t="s">
        <v>86</v>
      </c>
      <c r="B155" s="36">
        <v>6109901047</v>
      </c>
      <c r="C155" s="40">
        <v>0.32</v>
      </c>
      <c r="D155" s="41">
        <v>652</v>
      </c>
      <c r="E155" s="24"/>
      <c r="F155" s="24"/>
    </row>
    <row r="156" spans="1:6">
      <c r="A156" s="36" t="s">
        <v>87</v>
      </c>
      <c r="B156" s="36" t="s">
        <v>88</v>
      </c>
      <c r="C156" s="42">
        <v>8.5000000000000006E-2</v>
      </c>
      <c r="D156" s="41">
        <v>352</v>
      </c>
      <c r="E156" s="81">
        <v>6108210010</v>
      </c>
      <c r="F156" s="82">
        <v>7.5999999999999998E-2</v>
      </c>
    </row>
    <row r="157" spans="1:6">
      <c r="A157" s="36" t="s">
        <v>89</v>
      </c>
      <c r="B157" s="36" t="s">
        <v>90</v>
      </c>
      <c r="C157" s="40">
        <v>0.16</v>
      </c>
      <c r="D157" s="36">
        <v>652</v>
      </c>
      <c r="E157" s="81">
        <v>6108229020</v>
      </c>
      <c r="F157" s="82">
        <v>0.156</v>
      </c>
    </row>
    <row r="158" spans="1:6">
      <c r="A158" s="36" t="s">
        <v>91</v>
      </c>
      <c r="B158" s="36" t="s">
        <v>92</v>
      </c>
      <c r="C158" s="42">
        <v>7.3999999999999996E-2</v>
      </c>
      <c r="D158" s="36">
        <v>352</v>
      </c>
      <c r="E158" s="24"/>
      <c r="F158" s="24"/>
    </row>
    <row r="159" spans="1:6">
      <c r="A159" s="36" t="s">
        <v>93</v>
      </c>
      <c r="B159" s="36" t="s">
        <v>94</v>
      </c>
      <c r="C159" s="40">
        <v>0.14899999999999999</v>
      </c>
      <c r="D159" s="36">
        <v>652</v>
      </c>
      <c r="E159" s="24"/>
      <c r="F159" s="24"/>
    </row>
    <row r="160" spans="1:6">
      <c r="A160" s="24"/>
      <c r="B160" s="24"/>
      <c r="C160" s="24"/>
      <c r="D160" s="24"/>
      <c r="E160" s="24"/>
      <c r="F160" s="24"/>
    </row>
    <row r="161" spans="1:6">
      <c r="A161" s="36" t="s">
        <v>96</v>
      </c>
      <c r="B161" s="37">
        <v>6107910030</v>
      </c>
      <c r="C161" s="38">
        <v>8.6999999999999994E-2</v>
      </c>
      <c r="D161" s="36">
        <v>351</v>
      </c>
      <c r="E161" s="24"/>
      <c r="F161" s="24"/>
    </row>
    <row r="162" spans="1:6">
      <c r="A162" s="36" t="s">
        <v>97</v>
      </c>
      <c r="B162" s="37">
        <v>6107991030</v>
      </c>
      <c r="C162" s="38">
        <v>0.14899999999999999</v>
      </c>
      <c r="D162" s="37">
        <v>651</v>
      </c>
      <c r="E162" s="24"/>
      <c r="F162" s="24"/>
    </row>
    <row r="163" spans="1:6">
      <c r="A163" s="36" t="s">
        <v>98</v>
      </c>
      <c r="B163" s="37">
        <v>6108310010</v>
      </c>
      <c r="C163" s="38">
        <v>8.5000000000000006E-2</v>
      </c>
      <c r="D163" s="37">
        <v>351</v>
      </c>
      <c r="E163" s="36" t="s">
        <v>156</v>
      </c>
      <c r="F163" s="24"/>
    </row>
    <row r="164" spans="1:6">
      <c r="A164" s="36" t="s">
        <v>99</v>
      </c>
      <c r="B164" s="37">
        <v>6108320010</v>
      </c>
      <c r="C164" s="39">
        <v>0.16</v>
      </c>
      <c r="D164" s="37">
        <v>651</v>
      </c>
      <c r="E164" s="36" t="s">
        <v>154</v>
      </c>
      <c r="F164" s="24"/>
    </row>
    <row r="165" spans="1:6">
      <c r="A165" s="24" t="s">
        <v>155</v>
      </c>
      <c r="B165" s="151" t="s">
        <v>157</v>
      </c>
      <c r="C165" s="38">
        <v>8.5000000000000006E-2</v>
      </c>
      <c r="D165" s="37">
        <v>350</v>
      </c>
      <c r="E165" s="24"/>
      <c r="F165" s="24"/>
    </row>
    <row r="166" spans="1:6">
      <c r="A166" s="24" t="s">
        <v>158</v>
      </c>
      <c r="B166" s="151">
        <v>6108920030</v>
      </c>
      <c r="C166" s="39">
        <v>0.16</v>
      </c>
      <c r="D166" s="37">
        <v>650</v>
      </c>
      <c r="E166" s="24"/>
      <c r="F166" s="24"/>
    </row>
    <row r="171" spans="1:6">
      <c r="A171" s="36" t="s">
        <v>87</v>
      </c>
      <c r="B171" s="36" t="s">
        <v>88</v>
      </c>
      <c r="C171" s="42">
        <v>8.5000000000000006E-2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selection activeCell="A57" sqref="A57:D87"/>
    </sheetView>
  </sheetViews>
  <sheetFormatPr defaultRowHeight="14.25"/>
  <cols>
    <col min="1" max="1" width="26.75" customWidth="1"/>
    <col min="3" max="3" width="9.25" bestFit="1" customWidth="1"/>
    <col min="7" max="9" width="11.5" customWidth="1"/>
    <col min="10" max="10" width="9.5" bestFit="1" customWidth="1"/>
    <col min="11" max="11" width="10.75" customWidth="1"/>
  </cols>
  <sheetData>
    <row r="1" spans="1:11">
      <c r="A1" s="156" t="s">
        <v>150</v>
      </c>
      <c r="B1" s="156"/>
      <c r="C1" s="157"/>
      <c r="D1" s="158"/>
      <c r="E1" s="158"/>
      <c r="F1" s="71" t="s">
        <v>54</v>
      </c>
      <c r="G1" s="71"/>
      <c r="H1" s="65"/>
      <c r="I1" s="65"/>
    </row>
    <row r="2" spans="1:11">
      <c r="A2" s="156"/>
      <c r="B2" s="156"/>
      <c r="C2" s="60"/>
      <c r="D2" s="60"/>
      <c r="E2" s="60"/>
      <c r="F2" s="60" t="s">
        <v>43</v>
      </c>
      <c r="G2" s="60">
        <v>20</v>
      </c>
      <c r="H2" s="60">
        <v>40</v>
      </c>
      <c r="I2" s="66"/>
    </row>
    <row r="3" spans="1:11">
      <c r="A3" s="25" t="s">
        <v>75</v>
      </c>
      <c r="B3" s="13" t="s">
        <v>45</v>
      </c>
      <c r="C3" s="13"/>
      <c r="D3" s="60"/>
      <c r="E3" s="60"/>
      <c r="F3" s="60"/>
      <c r="G3" s="60">
        <v>55000</v>
      </c>
      <c r="H3" s="60">
        <v>120000</v>
      </c>
      <c r="I3" s="66"/>
    </row>
    <row r="4" spans="1:11">
      <c r="A4" s="25"/>
      <c r="B4" s="25"/>
      <c r="C4" s="25"/>
      <c r="D4" s="60"/>
      <c r="E4" s="60"/>
      <c r="F4" s="60"/>
      <c r="G4" s="60"/>
      <c r="H4" s="60"/>
      <c r="I4" s="66"/>
    </row>
    <row r="5" spans="1:11">
      <c r="A5" s="25" t="s">
        <v>46</v>
      </c>
      <c r="B5" s="25" t="s">
        <v>47</v>
      </c>
      <c r="C5" s="25"/>
      <c r="D5" s="21"/>
      <c r="E5" s="21"/>
      <c r="F5" s="21"/>
      <c r="G5" s="21">
        <v>350</v>
      </c>
      <c r="H5" s="21">
        <v>420</v>
      </c>
      <c r="I5" s="67"/>
    </row>
    <row r="6" spans="1:11">
      <c r="A6" s="25"/>
      <c r="B6" s="25"/>
      <c r="C6" s="25"/>
      <c r="D6" s="60"/>
      <c r="E6" s="60"/>
      <c r="F6" s="60"/>
      <c r="G6" s="60"/>
      <c r="H6" s="60"/>
      <c r="I6" s="66"/>
    </row>
    <row r="7" spans="1:11">
      <c r="A7" s="25" t="s">
        <v>48</v>
      </c>
      <c r="B7" s="52" t="s">
        <v>49</v>
      </c>
      <c r="C7" s="50"/>
      <c r="D7" s="26"/>
      <c r="E7" s="26"/>
      <c r="F7" s="26" t="s">
        <v>139</v>
      </c>
      <c r="G7" s="49">
        <v>1500</v>
      </c>
      <c r="H7" s="49">
        <v>1900</v>
      </c>
      <c r="I7" s="68"/>
    </row>
    <row r="8" spans="1:11">
      <c r="A8" s="25" t="s">
        <v>55</v>
      </c>
      <c r="B8" s="52" t="s">
        <v>67</v>
      </c>
      <c r="C8" s="13"/>
      <c r="D8" s="26"/>
      <c r="E8" s="26"/>
      <c r="F8" s="26"/>
      <c r="G8" s="26">
        <v>700</v>
      </c>
      <c r="H8" s="26">
        <v>700</v>
      </c>
      <c r="I8" s="69"/>
    </row>
    <row r="9" spans="1:11">
      <c r="A9" s="25" t="s">
        <v>53</v>
      </c>
      <c r="B9" s="52" t="s">
        <v>66</v>
      </c>
      <c r="C9" s="13"/>
      <c r="D9" s="26"/>
      <c r="E9" s="26"/>
      <c r="F9" s="26"/>
      <c r="G9" s="21">
        <v>700</v>
      </c>
      <c r="H9" s="21">
        <v>800</v>
      </c>
      <c r="I9" s="67"/>
    </row>
    <row r="10" spans="1:11">
      <c r="A10" s="25" t="s">
        <v>50</v>
      </c>
      <c r="B10" s="25"/>
      <c r="C10" s="25"/>
      <c r="D10" s="21"/>
      <c r="E10" s="21"/>
      <c r="F10" s="21"/>
      <c r="G10" s="21">
        <f>SUM(G7:G9)</f>
        <v>2900</v>
      </c>
      <c r="H10" s="21">
        <f>SUM(H7:H9)</f>
        <v>3400</v>
      </c>
      <c r="I10" s="67"/>
    </row>
    <row r="11" spans="1:11">
      <c r="A11" s="25"/>
      <c r="B11" s="25"/>
      <c r="C11" s="25"/>
      <c r="D11" s="25"/>
      <c r="E11" s="25"/>
      <c r="F11" s="25"/>
      <c r="G11" s="25"/>
      <c r="H11" s="60"/>
      <c r="I11" s="70"/>
    </row>
    <row r="12" spans="1:11">
      <c r="A12" s="25" t="s">
        <v>65</v>
      </c>
      <c r="B12" s="13" t="s">
        <v>51</v>
      </c>
      <c r="C12" s="13"/>
      <c r="D12" s="16"/>
      <c r="E12" s="16"/>
      <c r="F12" s="16"/>
      <c r="G12" s="23">
        <f>G10/G3</f>
        <v>5.2727272727272727E-2</v>
      </c>
      <c r="H12" s="77">
        <f>H10/H3</f>
        <v>2.8333333333333332E-2</v>
      </c>
      <c r="I12" s="72"/>
    </row>
    <row r="13" spans="1:11">
      <c r="H13" s="73"/>
      <c r="I13" s="73"/>
    </row>
    <row r="14" spans="1:11" s="24" customFormat="1" ht="12.75">
      <c r="A14" s="156" t="s">
        <v>149</v>
      </c>
      <c r="B14" s="156"/>
      <c r="C14" s="157"/>
      <c r="D14" s="158"/>
      <c r="E14" s="158"/>
      <c r="F14" s="157" t="s">
        <v>54</v>
      </c>
      <c r="G14" s="158"/>
      <c r="H14" s="158"/>
      <c r="I14" s="159"/>
      <c r="J14" s="59"/>
      <c r="K14" s="59"/>
    </row>
    <row r="15" spans="1:11" s="24" customFormat="1" ht="12.75">
      <c r="A15" s="156"/>
      <c r="B15" s="156"/>
      <c r="C15" s="60"/>
      <c r="D15" s="60"/>
      <c r="E15" s="60"/>
      <c r="F15" s="60" t="s">
        <v>43</v>
      </c>
      <c r="G15" s="107">
        <v>20</v>
      </c>
      <c r="H15" s="60">
        <v>40</v>
      </c>
      <c r="I15" s="60" t="s">
        <v>44</v>
      </c>
      <c r="J15" s="59"/>
      <c r="K15" s="60">
        <v>20</v>
      </c>
    </row>
    <row r="16" spans="1:11" s="24" customFormat="1" ht="12.75">
      <c r="A16" s="25" t="s">
        <v>75</v>
      </c>
      <c r="B16" s="13" t="s">
        <v>45</v>
      </c>
      <c r="C16" s="13"/>
      <c r="D16" s="60"/>
      <c r="E16" s="60"/>
      <c r="F16" s="60"/>
      <c r="G16" s="107">
        <f>H16/2</f>
        <v>17500</v>
      </c>
      <c r="H16" s="60">
        <v>35000</v>
      </c>
      <c r="I16" s="60">
        <v>38000</v>
      </c>
      <c r="J16" s="75"/>
      <c r="K16" s="60">
        <v>17000</v>
      </c>
    </row>
    <row r="17" spans="1:11" s="24" customFormat="1" ht="12.75">
      <c r="A17" s="25"/>
      <c r="B17" s="25"/>
      <c r="C17" s="25"/>
      <c r="D17" s="60"/>
      <c r="E17" s="60"/>
      <c r="F17" s="60"/>
      <c r="G17" s="107"/>
      <c r="H17" s="60"/>
      <c r="I17" s="60"/>
      <c r="J17" s="75"/>
      <c r="K17" s="60" t="s">
        <v>151</v>
      </c>
    </row>
    <row r="18" spans="1:11" s="24" customFormat="1" ht="12.75">
      <c r="A18" s="25" t="s">
        <v>46</v>
      </c>
      <c r="B18" s="25" t="s">
        <v>47</v>
      </c>
      <c r="C18" s="25"/>
      <c r="D18" s="21"/>
      <c r="E18" s="21"/>
      <c r="F18" s="21"/>
      <c r="G18" s="21">
        <v>350</v>
      </c>
      <c r="H18" s="21">
        <v>420</v>
      </c>
      <c r="I18" s="21">
        <v>420</v>
      </c>
      <c r="J18" s="21"/>
      <c r="K18" s="21">
        <v>350</v>
      </c>
    </row>
    <row r="19" spans="1:11" s="24" customFormat="1" ht="12.75">
      <c r="A19" s="25"/>
      <c r="B19" s="25"/>
      <c r="C19" s="25"/>
      <c r="D19" s="60"/>
      <c r="E19" s="60"/>
      <c r="F19" s="60"/>
      <c r="G19" s="107"/>
      <c r="H19" s="60"/>
      <c r="I19" s="60"/>
      <c r="J19" s="75"/>
      <c r="K19" s="60"/>
    </row>
    <row r="20" spans="1:11" s="24" customFormat="1" ht="12.75">
      <c r="A20" s="25" t="s">
        <v>48</v>
      </c>
      <c r="B20" s="52" t="s">
        <v>49</v>
      </c>
      <c r="C20" s="50" t="s">
        <v>61</v>
      </c>
      <c r="D20" s="26"/>
      <c r="E20" s="26"/>
      <c r="F20" s="26" t="s">
        <v>63</v>
      </c>
      <c r="G20" s="49">
        <v>1500</v>
      </c>
      <c r="H20" s="49">
        <v>1900</v>
      </c>
      <c r="I20" s="49">
        <v>1900</v>
      </c>
      <c r="J20" s="75"/>
      <c r="K20" s="49">
        <v>1500</v>
      </c>
    </row>
    <row r="21" spans="1:11" s="24" customFormat="1" ht="12.75">
      <c r="A21" s="25" t="s">
        <v>55</v>
      </c>
      <c r="B21" s="52" t="s">
        <v>67</v>
      </c>
      <c r="C21" s="13"/>
      <c r="D21" s="26"/>
      <c r="E21" s="26"/>
      <c r="F21" s="26"/>
      <c r="G21" s="26">
        <v>700</v>
      </c>
      <c r="H21" s="26">
        <v>700</v>
      </c>
      <c r="I21" s="26">
        <v>700</v>
      </c>
      <c r="J21" s="26"/>
      <c r="K21" s="26">
        <v>700</v>
      </c>
    </row>
    <row r="22" spans="1:11" s="24" customFormat="1" ht="12.75">
      <c r="A22" s="25" t="s">
        <v>53</v>
      </c>
      <c r="B22" s="52" t="s">
        <v>66</v>
      </c>
      <c r="C22" s="13"/>
      <c r="D22" s="26"/>
      <c r="E22" s="26"/>
      <c r="F22" s="26"/>
      <c r="G22" s="21">
        <v>700</v>
      </c>
      <c r="H22" s="21">
        <v>800</v>
      </c>
      <c r="I22" s="21">
        <v>800</v>
      </c>
      <c r="J22" s="21"/>
      <c r="K22" s="21">
        <v>700</v>
      </c>
    </row>
    <row r="23" spans="1:11" s="24" customFormat="1" ht="12.75">
      <c r="A23" s="25" t="s">
        <v>50</v>
      </c>
      <c r="B23" s="25"/>
      <c r="C23" s="25"/>
      <c r="D23" s="21"/>
      <c r="E23" s="21"/>
      <c r="F23" s="21"/>
      <c r="G23" s="21">
        <f>SUM(G20:G22)</f>
        <v>2900</v>
      </c>
      <c r="H23" s="21">
        <f>SUM(H20:H22)</f>
        <v>3400</v>
      </c>
      <c r="I23" s="21">
        <f>SUM(I20:I22)</f>
        <v>3400</v>
      </c>
      <c r="J23" s="21"/>
      <c r="K23" s="21">
        <f>SUM(K20:K22)</f>
        <v>2900</v>
      </c>
    </row>
    <row r="24" spans="1:11" s="24" customFormat="1" ht="12.75">
      <c r="A24" s="25"/>
      <c r="B24" s="25"/>
      <c r="C24" s="25"/>
      <c r="D24" s="25"/>
      <c r="E24" s="25"/>
      <c r="F24" s="25"/>
      <c r="G24" s="25"/>
      <c r="H24" s="60"/>
      <c r="I24" s="60"/>
      <c r="J24" s="60"/>
      <c r="K24" s="25"/>
    </row>
    <row r="25" spans="1:11" s="24" customFormat="1" ht="12.75">
      <c r="A25" s="25" t="s">
        <v>65</v>
      </c>
      <c r="B25" s="13" t="s">
        <v>51</v>
      </c>
      <c r="C25" s="13"/>
      <c r="D25" s="16"/>
      <c r="E25" s="16"/>
      <c r="F25" s="16"/>
      <c r="G25" s="23">
        <f>G23/G16</f>
        <v>0.1657142857142857</v>
      </c>
      <c r="H25" s="77">
        <f>H23/H16</f>
        <v>9.7142857142857142E-2</v>
      </c>
      <c r="I25" s="77">
        <f t="shared" ref="I25" si="0">I23/I16</f>
        <v>8.9473684210526316E-2</v>
      </c>
      <c r="J25" s="79"/>
      <c r="K25" s="23">
        <f>K23/K16</f>
        <v>0.17058823529411765</v>
      </c>
    </row>
    <row r="26" spans="1:11">
      <c r="H26" s="73"/>
      <c r="I26" s="73"/>
    </row>
    <row r="27" spans="1:11">
      <c r="H27" s="73"/>
      <c r="I27" s="73"/>
    </row>
    <row r="28" spans="1:11" s="24" customFormat="1" ht="12.75">
      <c r="A28" s="156" t="s">
        <v>135</v>
      </c>
      <c r="B28" s="156"/>
      <c r="C28" s="157"/>
      <c r="D28" s="158"/>
      <c r="E28" s="158"/>
      <c r="F28" s="157" t="s">
        <v>54</v>
      </c>
      <c r="G28" s="158"/>
      <c r="H28" s="158"/>
      <c r="I28" s="159"/>
      <c r="J28" s="59"/>
      <c r="K28" s="59"/>
    </row>
    <row r="29" spans="1:11" s="24" customFormat="1" ht="12.75">
      <c r="A29" s="156"/>
      <c r="B29" s="156"/>
      <c r="C29" s="60"/>
      <c r="D29" s="60"/>
      <c r="E29" s="60"/>
      <c r="F29" s="60" t="s">
        <v>43</v>
      </c>
      <c r="G29" s="60">
        <v>20</v>
      </c>
      <c r="H29" s="60" t="s">
        <v>146</v>
      </c>
      <c r="I29" s="60" t="s">
        <v>44</v>
      </c>
      <c r="J29" s="59" t="s">
        <v>138</v>
      </c>
      <c r="K29" s="59" t="s">
        <v>147</v>
      </c>
    </row>
    <row r="30" spans="1:11" s="24" customFormat="1" ht="12.75">
      <c r="A30" s="25" t="s">
        <v>75</v>
      </c>
      <c r="B30" s="13" t="s">
        <v>45</v>
      </c>
      <c r="C30" s="13"/>
      <c r="D30" s="60"/>
      <c r="E30" s="60"/>
      <c r="F30" s="60"/>
      <c r="G30" s="60">
        <v>55000</v>
      </c>
      <c r="H30" s="60">
        <v>112621</v>
      </c>
      <c r="I30" s="60">
        <v>86706</v>
      </c>
      <c r="J30" s="75">
        <v>100000</v>
      </c>
      <c r="K30" s="59">
        <v>86542</v>
      </c>
    </row>
    <row r="31" spans="1:11" s="24" customFormat="1" ht="12.75">
      <c r="A31" s="25"/>
      <c r="B31" s="25"/>
      <c r="C31" s="25"/>
      <c r="D31" s="60"/>
      <c r="E31" s="60"/>
      <c r="F31" s="60"/>
      <c r="G31" s="60"/>
      <c r="H31" s="60"/>
      <c r="I31" s="60"/>
      <c r="J31" s="75"/>
      <c r="K31" s="59"/>
    </row>
    <row r="32" spans="1:11" s="24" customFormat="1" ht="12.75">
      <c r="A32" s="25" t="s">
        <v>46</v>
      </c>
      <c r="B32" s="25" t="s">
        <v>47</v>
      </c>
      <c r="C32" s="25"/>
      <c r="D32" s="21"/>
      <c r="E32" s="21"/>
      <c r="F32" s="21"/>
      <c r="G32" s="21">
        <v>350</v>
      </c>
      <c r="H32" s="21">
        <v>840</v>
      </c>
      <c r="I32" s="21">
        <v>420</v>
      </c>
      <c r="J32" s="21">
        <v>450</v>
      </c>
      <c r="K32" s="59">
        <v>770</v>
      </c>
    </row>
    <row r="33" spans="1:11" s="24" customFormat="1" ht="12.75">
      <c r="A33" s="25"/>
      <c r="B33" s="25"/>
      <c r="C33" s="25"/>
      <c r="D33" s="60"/>
      <c r="E33" s="60"/>
      <c r="F33" s="60"/>
      <c r="G33" s="60"/>
      <c r="H33" s="60"/>
      <c r="I33" s="60"/>
      <c r="J33" s="75"/>
      <c r="K33" s="59"/>
    </row>
    <row r="34" spans="1:11" s="24" customFormat="1" ht="12.75">
      <c r="A34" s="25" t="s">
        <v>48</v>
      </c>
      <c r="B34" s="52" t="s">
        <v>49</v>
      </c>
      <c r="C34" s="50" t="s">
        <v>61</v>
      </c>
      <c r="D34" s="26"/>
      <c r="E34" s="26"/>
      <c r="F34" s="26" t="s">
        <v>63</v>
      </c>
      <c r="G34" s="49">
        <v>1500</v>
      </c>
      <c r="H34" s="49">
        <v>3800</v>
      </c>
      <c r="I34" s="49">
        <v>1900</v>
      </c>
      <c r="J34" s="75">
        <v>2250</v>
      </c>
      <c r="K34" s="59">
        <v>3400</v>
      </c>
    </row>
    <row r="35" spans="1:11" s="24" customFormat="1" ht="12.75">
      <c r="A35" s="25" t="s">
        <v>55</v>
      </c>
      <c r="B35" s="52" t="s">
        <v>67</v>
      </c>
      <c r="C35" s="13"/>
      <c r="D35" s="26"/>
      <c r="E35" s="26"/>
      <c r="F35" s="26"/>
      <c r="G35" s="26">
        <v>700</v>
      </c>
      <c r="H35" s="26">
        <v>900</v>
      </c>
      <c r="I35" s="26">
        <v>700</v>
      </c>
      <c r="J35" s="26">
        <v>700</v>
      </c>
      <c r="K35" s="59">
        <v>900</v>
      </c>
    </row>
    <row r="36" spans="1:11" s="24" customFormat="1" ht="12.75">
      <c r="A36" s="25" t="s">
        <v>53</v>
      </c>
      <c r="B36" s="52" t="s">
        <v>66</v>
      </c>
      <c r="C36" s="13"/>
      <c r="D36" s="26"/>
      <c r="E36" s="26"/>
      <c r="F36" s="26"/>
      <c r="G36" s="21">
        <v>700</v>
      </c>
      <c r="H36" s="21">
        <v>1600</v>
      </c>
      <c r="I36" s="21">
        <v>800</v>
      </c>
      <c r="J36" s="21">
        <v>800</v>
      </c>
      <c r="K36" s="59">
        <v>1500</v>
      </c>
    </row>
    <row r="37" spans="1:11" s="24" customFormat="1" ht="12.75">
      <c r="A37" s="25" t="s">
        <v>50</v>
      </c>
      <c r="B37" s="25"/>
      <c r="C37" s="25"/>
      <c r="D37" s="21"/>
      <c r="E37" s="21"/>
      <c r="F37" s="21"/>
      <c r="G37" s="21">
        <f>SUM(G34:G36)</f>
        <v>2900</v>
      </c>
      <c r="H37" s="21">
        <f>SUM(H34:H36)</f>
        <v>6300</v>
      </c>
      <c r="I37" s="21">
        <f>SUM(I34:I36)</f>
        <v>3400</v>
      </c>
      <c r="J37" s="21">
        <f>SUM(J34:J36)</f>
        <v>3750</v>
      </c>
      <c r="K37" s="59">
        <f>SUM(K34:K36)</f>
        <v>5800</v>
      </c>
    </row>
    <row r="38" spans="1:11" s="24" customFormat="1" ht="12.75">
      <c r="A38" s="25"/>
      <c r="B38" s="25"/>
      <c r="C38" s="25"/>
      <c r="D38" s="25"/>
      <c r="E38" s="25"/>
      <c r="F38" s="25"/>
      <c r="G38" s="60"/>
      <c r="H38" s="60"/>
      <c r="I38" s="60"/>
      <c r="J38" s="60"/>
      <c r="K38" s="59"/>
    </row>
    <row r="39" spans="1:11" s="24" customFormat="1" ht="12.75">
      <c r="A39" s="25" t="s">
        <v>65</v>
      </c>
      <c r="B39" s="13" t="s">
        <v>51</v>
      </c>
      <c r="C39" s="13"/>
      <c r="D39" s="16"/>
      <c r="E39" s="16"/>
      <c r="F39" s="16"/>
      <c r="G39" s="76">
        <f>G37/G30</f>
        <v>5.2727272727272727E-2</v>
      </c>
      <c r="H39" s="77">
        <f>H37/H30</f>
        <v>5.5939833601193381E-2</v>
      </c>
      <c r="I39" s="77">
        <f t="shared" ref="I39:K39" si="1">I37/I30</f>
        <v>3.9212972573985649E-2</v>
      </c>
      <c r="J39" s="77">
        <f t="shared" si="1"/>
        <v>3.7499999999999999E-2</v>
      </c>
      <c r="K39" s="77">
        <f t="shared" si="1"/>
        <v>6.7019481870074643E-2</v>
      </c>
    </row>
    <row r="41" spans="1:11">
      <c r="H41" s="84">
        <f>C51/J51</f>
        <v>0.43427271136005602</v>
      </c>
      <c r="I41" s="84">
        <f>G51/J51</f>
        <v>0.56572728863994404</v>
      </c>
    </row>
    <row r="42" spans="1:11">
      <c r="H42">
        <f>I37*H41</f>
        <v>1476.5272186241905</v>
      </c>
      <c r="I42">
        <f>I37*I41</f>
        <v>1923.4727813758097</v>
      </c>
    </row>
    <row r="44" spans="1:11">
      <c r="H44">
        <f>H42/B51</f>
        <v>2.2960598669261364E-2</v>
      </c>
      <c r="I44">
        <f>I42/F51</f>
        <v>8.5873154220090619E-2</v>
      </c>
    </row>
    <row r="47" spans="1:11">
      <c r="A47" s="61" t="s">
        <v>134</v>
      </c>
      <c r="B47" s="83" t="s">
        <v>136</v>
      </c>
      <c r="C47" s="61" t="s">
        <v>133</v>
      </c>
      <c r="E47" s="61"/>
      <c r="F47" s="61" t="s">
        <v>137</v>
      </c>
      <c r="G47" s="61" t="s">
        <v>133</v>
      </c>
      <c r="H47" s="61"/>
      <c r="I47" s="61" t="s">
        <v>140</v>
      </c>
      <c r="J47" s="61" t="s">
        <v>141</v>
      </c>
    </row>
    <row r="48" spans="1:11">
      <c r="A48" s="74">
        <v>42981</v>
      </c>
      <c r="B48" s="61">
        <v>48886</v>
      </c>
      <c r="C48" s="61">
        <v>19.5</v>
      </c>
      <c r="E48" s="61"/>
      <c r="F48" s="61">
        <v>37656</v>
      </c>
      <c r="G48" s="61">
        <v>60.62</v>
      </c>
      <c r="H48" s="78" t="s">
        <v>145</v>
      </c>
      <c r="I48" s="61">
        <f t="shared" ref="I48:I50" si="2">F48+B48</f>
        <v>86542</v>
      </c>
      <c r="J48" s="61">
        <f t="shared" ref="J48:J50" si="3">G48+C48</f>
        <v>80.12</v>
      </c>
      <c r="K48" t="s">
        <v>144</v>
      </c>
    </row>
    <row r="49" spans="1:11">
      <c r="A49" s="74">
        <v>43100</v>
      </c>
      <c r="B49" s="61">
        <v>74519</v>
      </c>
      <c r="C49" s="61">
        <v>30.6</v>
      </c>
      <c r="E49" s="61"/>
      <c r="F49" s="61">
        <v>38102</v>
      </c>
      <c r="G49" s="61">
        <v>61.04</v>
      </c>
      <c r="H49" s="80" t="s">
        <v>152</v>
      </c>
      <c r="I49" s="61">
        <f t="shared" si="2"/>
        <v>112621</v>
      </c>
      <c r="J49" s="61">
        <f t="shared" si="3"/>
        <v>91.64</v>
      </c>
      <c r="K49" t="s">
        <v>142</v>
      </c>
    </row>
    <row r="50" spans="1:11">
      <c r="A50" s="74">
        <v>43063</v>
      </c>
      <c r="B50" s="61">
        <v>67108</v>
      </c>
      <c r="C50" s="61">
        <v>27</v>
      </c>
      <c r="E50" s="61"/>
      <c r="F50" s="61">
        <v>34299</v>
      </c>
      <c r="G50" s="61">
        <v>48.68</v>
      </c>
      <c r="H50" s="78" t="s">
        <v>153</v>
      </c>
      <c r="I50" s="61">
        <f t="shared" si="2"/>
        <v>101407</v>
      </c>
      <c r="J50" s="61">
        <f t="shared" si="3"/>
        <v>75.680000000000007</v>
      </c>
      <c r="K50" t="s">
        <v>144</v>
      </c>
    </row>
    <row r="51" spans="1:11">
      <c r="A51" s="74">
        <v>43010</v>
      </c>
      <c r="B51" s="61">
        <v>64307</v>
      </c>
      <c r="C51" s="61">
        <v>24.81</v>
      </c>
      <c r="E51" s="61"/>
      <c r="F51" s="61">
        <v>22399</v>
      </c>
      <c r="G51" s="61">
        <v>32.32</v>
      </c>
      <c r="H51" s="61"/>
      <c r="I51" s="61">
        <f>F51+B51</f>
        <v>86706</v>
      </c>
      <c r="J51" s="61">
        <f>G51+C51</f>
        <v>57.129999999999995</v>
      </c>
      <c r="K51" t="s">
        <v>143</v>
      </c>
    </row>
    <row r="52" spans="1:11">
      <c r="A52" s="74">
        <v>42937</v>
      </c>
      <c r="B52" s="61">
        <v>69714</v>
      </c>
      <c r="C52" s="61">
        <v>27.78</v>
      </c>
      <c r="E52" s="61"/>
      <c r="F52" s="61">
        <v>28405</v>
      </c>
      <c r="G52" s="61">
        <v>40.18</v>
      </c>
      <c r="H52" s="61"/>
      <c r="I52" s="61">
        <f>F52+B52</f>
        <v>98119</v>
      </c>
      <c r="J52" s="61">
        <f>G52+C52</f>
        <v>67.960000000000008</v>
      </c>
      <c r="K52" t="s">
        <v>148</v>
      </c>
    </row>
    <row r="57" spans="1:11" ht="15">
      <c r="A57" s="152" t="s">
        <v>408</v>
      </c>
      <c r="B57" s="143"/>
      <c r="C57" s="143"/>
      <c r="D57" s="143"/>
    </row>
    <row r="58" spans="1:11">
      <c r="A58" s="153" t="s">
        <v>409</v>
      </c>
      <c r="B58" s="143"/>
      <c r="C58" s="143"/>
      <c r="D58" s="143"/>
    </row>
    <row r="59" spans="1:11">
      <c r="A59" s="153" t="s">
        <v>410</v>
      </c>
      <c r="B59" s="143"/>
      <c r="C59" s="143"/>
      <c r="D59" s="143"/>
    </row>
    <row r="60" spans="1:11">
      <c r="A60" s="154" t="s">
        <v>411</v>
      </c>
      <c r="B60" s="143"/>
      <c r="C60" s="143"/>
      <c r="D60" s="143"/>
    </row>
    <row r="61" spans="1:11">
      <c r="A61" s="153" t="s">
        <v>412</v>
      </c>
      <c r="B61" s="143"/>
      <c r="C61" s="143"/>
      <c r="D61" s="143"/>
    </row>
    <row r="62" spans="1:11">
      <c r="A62" s="153" t="s">
        <v>413</v>
      </c>
      <c r="B62" s="143"/>
      <c r="C62" s="143"/>
      <c r="D62" s="143"/>
    </row>
    <row r="63" spans="1:11">
      <c r="A63" s="153" t="s">
        <v>414</v>
      </c>
      <c r="B63" s="143"/>
      <c r="C63" s="143"/>
      <c r="D63" s="143"/>
    </row>
    <row r="64" spans="1:11">
      <c r="A64" s="154" t="s">
        <v>415</v>
      </c>
      <c r="B64" s="143"/>
      <c r="C64" s="143"/>
      <c r="D64" s="143"/>
    </row>
    <row r="65" spans="1:4">
      <c r="A65" s="153" t="s">
        <v>416</v>
      </c>
      <c r="B65" s="143"/>
      <c r="C65" s="143"/>
      <c r="D65" s="143"/>
    </row>
    <row r="66" spans="1:4" ht="15">
      <c r="A66" s="152"/>
      <c r="B66" s="143"/>
      <c r="C66" s="143"/>
      <c r="D66" s="143"/>
    </row>
    <row r="67" spans="1:4" ht="15">
      <c r="A67" s="152"/>
      <c r="B67" s="143"/>
      <c r="C67" s="143"/>
      <c r="D67" s="143"/>
    </row>
    <row r="68" spans="1:4" ht="15">
      <c r="A68" s="152" t="s">
        <v>417</v>
      </c>
      <c r="B68" s="143"/>
      <c r="C68" s="143"/>
      <c r="D68" s="143"/>
    </row>
    <row r="69" spans="1:4">
      <c r="A69" s="153" t="s">
        <v>418</v>
      </c>
      <c r="B69" s="143"/>
      <c r="C69" s="143"/>
      <c r="D69" s="143"/>
    </row>
    <row r="70" spans="1:4" ht="15">
      <c r="A70" s="152"/>
      <c r="B70" s="143"/>
      <c r="C70" s="143"/>
      <c r="D70" s="143"/>
    </row>
    <row r="71" spans="1:4" ht="15">
      <c r="A71" s="152"/>
      <c r="B71" s="143"/>
      <c r="C71" s="143"/>
      <c r="D71" s="143"/>
    </row>
    <row r="72" spans="1:4" ht="15">
      <c r="A72" s="152" t="s">
        <v>419</v>
      </c>
      <c r="B72" s="143"/>
      <c r="C72" s="143"/>
      <c r="D72" s="143"/>
    </row>
    <row r="73" spans="1:4">
      <c r="A73" s="153" t="s">
        <v>420</v>
      </c>
      <c r="B73" s="143"/>
      <c r="C73" s="143"/>
      <c r="D73" s="143"/>
    </row>
    <row r="74" spans="1:4">
      <c r="A74" s="153" t="s">
        <v>421</v>
      </c>
      <c r="B74" s="143"/>
      <c r="C74" s="143"/>
      <c r="D74" s="143"/>
    </row>
    <row r="75" spans="1:4">
      <c r="A75" s="153"/>
      <c r="B75" s="143"/>
      <c r="C75" s="143"/>
      <c r="D75" s="143"/>
    </row>
    <row r="76" spans="1:4">
      <c r="A76" s="153" t="s">
        <v>422</v>
      </c>
      <c r="B76" s="143"/>
      <c r="C76" s="143"/>
      <c r="D76" s="143"/>
    </row>
    <row r="77" spans="1:4">
      <c r="A77" s="153" t="s">
        <v>423</v>
      </c>
      <c r="B77" s="143"/>
      <c r="C77" s="143"/>
      <c r="D77" s="143"/>
    </row>
    <row r="78" spans="1:4">
      <c r="A78" s="153"/>
      <c r="B78" s="143"/>
      <c r="C78" s="143"/>
      <c r="D78" s="143"/>
    </row>
    <row r="79" spans="1:4">
      <c r="A79" s="153" t="s">
        <v>424</v>
      </c>
      <c r="B79" s="143"/>
      <c r="C79" s="143"/>
      <c r="D79" s="143"/>
    </row>
    <row r="80" spans="1:4">
      <c r="A80" s="153" t="s">
        <v>425</v>
      </c>
      <c r="B80" s="143"/>
      <c r="C80" s="143"/>
      <c r="D80" s="143"/>
    </row>
    <row r="81" spans="1:4">
      <c r="A81" s="153"/>
      <c r="B81" s="143"/>
      <c r="C81" s="143"/>
      <c r="D81" s="143"/>
    </row>
    <row r="82" spans="1:4" ht="15">
      <c r="A82" s="152" t="s">
        <v>424</v>
      </c>
      <c r="B82" s="143"/>
      <c r="C82" s="143"/>
      <c r="D82" s="143"/>
    </row>
    <row r="83" spans="1:4">
      <c r="A83" s="153" t="s">
        <v>426</v>
      </c>
      <c r="B83" s="143"/>
      <c r="C83" s="143"/>
      <c r="D83" s="143"/>
    </row>
    <row r="84" spans="1:4" ht="15">
      <c r="A84" s="152"/>
      <c r="B84" s="143"/>
      <c r="C84" s="143"/>
      <c r="D84" s="143"/>
    </row>
    <row r="85" spans="1:4">
      <c r="A85" s="153" t="s">
        <v>417</v>
      </c>
      <c r="B85" s="143"/>
      <c r="C85" s="143"/>
      <c r="D85" s="143"/>
    </row>
    <row r="86" spans="1:4">
      <c r="A86" s="153" t="s">
        <v>427</v>
      </c>
      <c r="B86" s="143"/>
      <c r="C86" s="143"/>
      <c r="D86" s="143"/>
    </row>
    <row r="87" spans="1:4">
      <c r="A87" s="154" t="s">
        <v>428</v>
      </c>
      <c r="B87" s="143"/>
      <c r="C87" s="143"/>
      <c r="D87" s="143"/>
    </row>
  </sheetData>
  <mergeCells count="8">
    <mergeCell ref="A1:B2"/>
    <mergeCell ref="C1:E1"/>
    <mergeCell ref="A28:B29"/>
    <mergeCell ref="C28:E28"/>
    <mergeCell ref="F28:I28"/>
    <mergeCell ref="A14:B15"/>
    <mergeCell ref="C14:E14"/>
    <mergeCell ref="F14:I14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9"/>
  <sheetViews>
    <sheetView workbookViewId="0">
      <selection activeCell="I27" sqref="H27:I27"/>
    </sheetView>
  </sheetViews>
  <sheetFormatPr defaultRowHeight="14.25"/>
  <cols>
    <col min="1" max="1" width="24.625" customWidth="1"/>
    <col min="7" max="9" width="14.875" customWidth="1"/>
  </cols>
  <sheetData>
    <row r="2" spans="1:9" s="24" customFormat="1" ht="12.75">
      <c r="A2" s="160" t="s">
        <v>72</v>
      </c>
      <c r="B2" s="161"/>
      <c r="C2" s="157"/>
      <c r="D2" s="158"/>
      <c r="E2" s="158"/>
      <c r="F2" s="157" t="s">
        <v>54</v>
      </c>
      <c r="G2" s="158"/>
      <c r="H2" s="158"/>
      <c r="I2" s="159"/>
    </row>
    <row r="3" spans="1:9" s="24" customFormat="1" ht="12.75">
      <c r="A3" s="162"/>
      <c r="B3" s="163"/>
      <c r="C3" s="60"/>
      <c r="D3" s="60"/>
      <c r="E3" s="60"/>
      <c r="F3" s="60" t="s">
        <v>43</v>
      </c>
      <c r="G3" s="60">
        <v>20</v>
      </c>
      <c r="H3" s="60">
        <v>40</v>
      </c>
      <c r="I3" s="60" t="s">
        <v>44</v>
      </c>
    </row>
    <row r="4" spans="1:9" s="24" customFormat="1" ht="12.75">
      <c r="A4" s="25" t="s">
        <v>73</v>
      </c>
      <c r="B4" s="13" t="s">
        <v>45</v>
      </c>
      <c r="C4" s="13"/>
      <c r="D4" s="60"/>
      <c r="E4" s="60"/>
      <c r="F4" s="60"/>
      <c r="G4" s="60">
        <v>14500</v>
      </c>
      <c r="H4" s="60">
        <v>29000</v>
      </c>
      <c r="I4" s="60">
        <v>30000</v>
      </c>
    </row>
    <row r="5" spans="1:9" s="24" customFormat="1" ht="12.75">
      <c r="A5" s="25"/>
      <c r="B5" s="25"/>
      <c r="C5" s="25"/>
      <c r="D5" s="60"/>
      <c r="E5" s="60"/>
      <c r="F5" s="60"/>
      <c r="G5" s="60"/>
      <c r="H5" s="60"/>
      <c r="I5" s="60"/>
    </row>
    <row r="6" spans="1:9" s="24" customFormat="1" ht="12.75">
      <c r="A6" s="25" t="s">
        <v>46</v>
      </c>
      <c r="B6" s="25" t="s">
        <v>47</v>
      </c>
      <c r="C6" s="25"/>
      <c r="D6" s="21"/>
      <c r="E6" s="21"/>
      <c r="F6" s="21"/>
      <c r="G6" s="21">
        <v>350</v>
      </c>
      <c r="H6" s="21">
        <v>420</v>
      </c>
      <c r="I6" s="21">
        <v>420</v>
      </c>
    </row>
    <row r="7" spans="1:9" s="24" customFormat="1" ht="12.75">
      <c r="A7" s="25"/>
      <c r="B7" s="25"/>
      <c r="C7" s="25"/>
      <c r="D7" s="60"/>
      <c r="F7" s="26" t="s">
        <v>63</v>
      </c>
      <c r="G7" s="60"/>
      <c r="H7" s="60"/>
      <c r="I7" s="60"/>
    </row>
    <row r="8" spans="1:9" s="24" customFormat="1" ht="12.75">
      <c r="A8" s="25" t="s">
        <v>48</v>
      </c>
      <c r="B8" s="52" t="s">
        <v>49</v>
      </c>
      <c r="C8" s="50"/>
      <c r="D8" s="26"/>
      <c r="E8" s="26"/>
      <c r="G8" s="49">
        <v>1600</v>
      </c>
      <c r="H8" s="49">
        <v>1950</v>
      </c>
      <c r="I8" s="49">
        <v>2150</v>
      </c>
    </row>
    <row r="9" spans="1:9" s="24" customFormat="1" ht="12.75">
      <c r="A9" s="25" t="s">
        <v>55</v>
      </c>
      <c r="B9" s="52" t="s">
        <v>67</v>
      </c>
      <c r="C9" s="13"/>
      <c r="D9" s="26"/>
      <c r="E9" s="26"/>
      <c r="F9" s="26"/>
      <c r="G9" s="26">
        <v>700</v>
      </c>
      <c r="H9" s="26">
        <v>700</v>
      </c>
      <c r="I9" s="26">
        <v>700</v>
      </c>
    </row>
    <row r="10" spans="1:9" s="24" customFormat="1" ht="12.75">
      <c r="A10" s="25" t="s">
        <v>53</v>
      </c>
      <c r="B10" s="52" t="s">
        <v>66</v>
      </c>
      <c r="C10" s="13"/>
      <c r="D10" s="26"/>
      <c r="E10" s="26"/>
      <c r="F10" s="26"/>
      <c r="G10" s="21">
        <v>700</v>
      </c>
      <c r="H10" s="21">
        <v>800</v>
      </c>
      <c r="I10" s="21">
        <v>800</v>
      </c>
    </row>
    <row r="11" spans="1:9" s="24" customFormat="1" ht="12.75">
      <c r="A11" s="25" t="s">
        <v>50</v>
      </c>
      <c r="B11" s="25"/>
      <c r="C11" s="25"/>
      <c r="D11" s="21"/>
      <c r="E11" s="21"/>
      <c r="F11" s="21"/>
      <c r="G11" s="21">
        <f>SUM(G8:G10)</f>
        <v>3000</v>
      </c>
      <c r="H11" s="21">
        <f>SUM(H8:H10)</f>
        <v>3450</v>
      </c>
      <c r="I11" s="21">
        <f>SUM(I8:I10)</f>
        <v>3650</v>
      </c>
    </row>
    <row r="12" spans="1:9" s="24" customFormat="1" ht="12.75">
      <c r="A12" s="25"/>
      <c r="B12" s="25"/>
      <c r="C12" s="25"/>
      <c r="D12" s="25"/>
      <c r="E12" s="25"/>
      <c r="F12" s="25"/>
      <c r="G12" s="25"/>
      <c r="H12" s="25"/>
      <c r="I12" s="25"/>
    </row>
    <row r="13" spans="1:9" s="24" customFormat="1" ht="12.75">
      <c r="A13" s="25" t="s">
        <v>65</v>
      </c>
      <c r="B13" s="13" t="s">
        <v>51</v>
      </c>
      <c r="C13" s="13"/>
      <c r="D13" s="16"/>
      <c r="E13" s="16"/>
      <c r="F13" s="16"/>
      <c r="G13" s="23">
        <f>G11/G4</f>
        <v>0.20689655172413793</v>
      </c>
      <c r="H13" s="23">
        <f>H11/H4</f>
        <v>0.11896551724137931</v>
      </c>
      <c r="I13" s="23">
        <f t="shared" ref="I13" si="0">I11/I4</f>
        <v>0.12166666666666667</v>
      </c>
    </row>
    <row r="14" spans="1:9" s="24" customFormat="1" ht="12.75"/>
    <row r="15" spans="1:9" s="24" customFormat="1" ht="20.25">
      <c r="A15" s="33" t="s">
        <v>70</v>
      </c>
      <c r="B15" s="27"/>
      <c r="C15" s="27"/>
      <c r="D15" s="27"/>
      <c r="E15" s="27"/>
      <c r="F15" s="27"/>
      <c r="G15" s="27"/>
      <c r="H15" s="27"/>
      <c r="I15" s="27"/>
    </row>
    <row r="16" spans="1:9" s="24" customFormat="1" ht="21">
      <c r="A16" s="29" t="s">
        <v>71</v>
      </c>
      <c r="B16" s="27"/>
      <c r="C16" s="27"/>
      <c r="D16" s="27"/>
      <c r="E16" s="27"/>
      <c r="F16" s="27"/>
      <c r="G16" s="27"/>
      <c r="H16" s="27"/>
      <c r="I16" s="27"/>
    </row>
    <row r="17" spans="1:9" s="24" customFormat="1" ht="12.75">
      <c r="A17" s="50" t="s">
        <v>100</v>
      </c>
    </row>
    <row r="23" spans="1:9">
      <c r="I23" s="138">
        <v>42795</v>
      </c>
    </row>
    <row r="24" spans="1:9">
      <c r="A24" s="105"/>
      <c r="B24" s="105"/>
      <c r="C24" s="105" t="s">
        <v>282</v>
      </c>
      <c r="D24" s="105"/>
      <c r="E24" s="105" t="s">
        <v>279</v>
      </c>
      <c r="F24" s="105" t="s">
        <v>277</v>
      </c>
      <c r="G24" s="105" t="s">
        <v>278</v>
      </c>
      <c r="H24" s="105" t="s">
        <v>280</v>
      </c>
      <c r="I24" s="105" t="s">
        <v>281</v>
      </c>
    </row>
    <row r="25" spans="1:9">
      <c r="A25" s="62" t="s">
        <v>132</v>
      </c>
      <c r="B25" s="63">
        <v>7344001</v>
      </c>
      <c r="C25" s="64">
        <v>1404</v>
      </c>
      <c r="D25" s="105"/>
      <c r="E25" s="164">
        <v>38</v>
      </c>
      <c r="F25" s="105"/>
      <c r="G25" s="105"/>
      <c r="H25" s="105"/>
      <c r="I25" s="105"/>
    </row>
    <row r="26" spans="1:9">
      <c r="A26" s="62" t="s">
        <v>132</v>
      </c>
      <c r="B26" s="63">
        <v>7345401</v>
      </c>
      <c r="C26" s="64">
        <v>6312</v>
      </c>
      <c r="D26" s="105"/>
      <c r="E26" s="165"/>
      <c r="F26" s="105"/>
      <c r="G26" s="105"/>
      <c r="H26" s="105"/>
      <c r="I26" s="105"/>
    </row>
    <row r="27" spans="1:9">
      <c r="A27" s="62" t="s">
        <v>132</v>
      </c>
      <c r="B27" s="63">
        <v>7348601</v>
      </c>
      <c r="C27" s="64">
        <v>3552</v>
      </c>
      <c r="D27" s="105">
        <v>296</v>
      </c>
      <c r="E27" s="105">
        <v>17.38</v>
      </c>
      <c r="F27" s="105">
        <v>2032.34</v>
      </c>
      <c r="G27" s="105">
        <v>1656.52</v>
      </c>
      <c r="H27" s="106">
        <f>F27/C27</f>
        <v>0.57216779279279273</v>
      </c>
      <c r="I27" s="106">
        <f>G27/C27</f>
        <v>0.46636261261261258</v>
      </c>
    </row>
    <row r="28" spans="1:9">
      <c r="A28" s="62" t="s">
        <v>132</v>
      </c>
      <c r="B28" s="63">
        <v>7349301</v>
      </c>
      <c r="C28" s="64">
        <v>4786</v>
      </c>
      <c r="D28" s="105">
        <v>387</v>
      </c>
      <c r="E28" s="105">
        <v>24.4</v>
      </c>
      <c r="F28" s="105">
        <v>2738.4</v>
      </c>
      <c r="G28" s="105">
        <v>1742.55</v>
      </c>
      <c r="H28" s="106">
        <f>F28/C28</f>
        <v>0.57216882574174677</v>
      </c>
      <c r="I28" s="106">
        <f>G28/C28</f>
        <v>0.36409318846636018</v>
      </c>
    </row>
    <row r="29" spans="1:9">
      <c r="C29" s="108">
        <f>SUM(C25:C28)</f>
        <v>16054</v>
      </c>
    </row>
  </sheetData>
  <mergeCells count="4">
    <mergeCell ref="A2:B3"/>
    <mergeCell ref="C2:E2"/>
    <mergeCell ref="F2:I2"/>
    <mergeCell ref="E25:E2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0"/>
  <sheetViews>
    <sheetView topLeftCell="A52" workbookViewId="0">
      <selection activeCell="G130" sqref="G130"/>
    </sheetView>
  </sheetViews>
  <sheetFormatPr defaultRowHeight="12.75"/>
  <cols>
    <col min="1" max="1" width="28" style="10" customWidth="1"/>
    <col min="2" max="6" width="9" style="10"/>
    <col min="7" max="9" width="9.625" style="10" customWidth="1"/>
    <col min="10" max="16384" width="9" style="10"/>
  </cols>
  <sheetData>
    <row r="1" spans="1:9">
      <c r="H1" s="24" t="s">
        <v>62</v>
      </c>
      <c r="I1" s="30">
        <v>42656</v>
      </c>
    </row>
    <row r="3" spans="1:9">
      <c r="A3" s="156" t="s">
        <v>60</v>
      </c>
      <c r="B3" s="156"/>
      <c r="C3" s="157"/>
      <c r="D3" s="158"/>
      <c r="E3" s="158"/>
      <c r="F3" s="157" t="s">
        <v>54</v>
      </c>
      <c r="G3" s="158"/>
      <c r="H3" s="158"/>
      <c r="I3" s="159"/>
    </row>
    <row r="4" spans="1:9">
      <c r="A4" s="156"/>
      <c r="B4" s="156"/>
      <c r="C4" s="11"/>
      <c r="D4" s="11"/>
      <c r="E4" s="11"/>
      <c r="F4" s="11" t="s">
        <v>43</v>
      </c>
      <c r="G4" s="11">
        <v>20</v>
      </c>
      <c r="H4" s="11">
        <v>40</v>
      </c>
      <c r="I4" s="11" t="s">
        <v>44</v>
      </c>
    </row>
    <row r="5" spans="1:9">
      <c r="A5" s="12" t="s">
        <v>52</v>
      </c>
      <c r="B5" s="13" t="s">
        <v>45</v>
      </c>
      <c r="C5" s="13"/>
      <c r="D5" s="11"/>
      <c r="E5" s="11"/>
      <c r="F5" s="11"/>
      <c r="G5" s="11">
        <v>20000</v>
      </c>
      <c r="H5" s="11">
        <v>40000</v>
      </c>
      <c r="I5" s="11">
        <v>45000</v>
      </c>
    </row>
    <row r="6" spans="1:9">
      <c r="A6" s="25" t="s">
        <v>64</v>
      </c>
      <c r="B6" s="12"/>
      <c r="C6" s="12"/>
      <c r="D6" s="11"/>
      <c r="E6" s="11"/>
      <c r="F6" s="11"/>
      <c r="G6" s="11"/>
      <c r="H6" s="11"/>
      <c r="I6" s="11"/>
    </row>
    <row r="7" spans="1:9">
      <c r="A7" s="12" t="s">
        <v>46</v>
      </c>
      <c r="B7" s="12" t="s">
        <v>47</v>
      </c>
      <c r="C7" s="12"/>
      <c r="D7" s="14"/>
      <c r="E7" s="14"/>
      <c r="F7" s="14"/>
      <c r="G7" s="14">
        <v>350</v>
      </c>
      <c r="H7" s="14">
        <v>420</v>
      </c>
      <c r="I7" s="14">
        <v>420</v>
      </c>
    </row>
    <row r="8" spans="1:9">
      <c r="A8" s="12"/>
      <c r="B8" s="12"/>
      <c r="C8" s="12"/>
      <c r="D8" s="11"/>
      <c r="E8" s="11"/>
      <c r="F8" s="11"/>
      <c r="G8" s="11"/>
      <c r="H8" s="11"/>
      <c r="I8" s="11"/>
    </row>
    <row r="9" spans="1:9">
      <c r="A9" s="12" t="s">
        <v>48</v>
      </c>
      <c r="B9" s="28" t="s">
        <v>49</v>
      </c>
      <c r="C9" s="22" t="s">
        <v>61</v>
      </c>
      <c r="D9" s="15"/>
      <c r="E9" s="15"/>
      <c r="F9" s="26" t="s">
        <v>63</v>
      </c>
      <c r="G9" s="49">
        <v>1600</v>
      </c>
      <c r="H9" s="49">
        <v>1950</v>
      </c>
      <c r="I9" s="49">
        <v>2150</v>
      </c>
    </row>
    <row r="10" spans="1:9">
      <c r="A10" s="12" t="s">
        <v>55</v>
      </c>
      <c r="B10" s="28" t="s">
        <v>67</v>
      </c>
      <c r="C10" s="13"/>
      <c r="D10" s="15"/>
      <c r="E10" s="15"/>
      <c r="F10" s="15"/>
      <c r="G10" s="26">
        <v>700</v>
      </c>
      <c r="H10" s="26">
        <v>700</v>
      </c>
      <c r="I10" s="26">
        <v>700</v>
      </c>
    </row>
    <row r="11" spans="1:9">
      <c r="A11" s="12" t="s">
        <v>53</v>
      </c>
      <c r="B11" s="28" t="s">
        <v>66</v>
      </c>
      <c r="C11" s="13"/>
      <c r="D11" s="15"/>
      <c r="E11" s="15"/>
      <c r="F11" s="15"/>
      <c r="G11" s="21">
        <v>700</v>
      </c>
      <c r="H11" s="21">
        <v>800</v>
      </c>
      <c r="I11" s="21">
        <v>800</v>
      </c>
    </row>
    <row r="12" spans="1:9">
      <c r="A12" s="12" t="s">
        <v>50</v>
      </c>
      <c r="B12" s="12"/>
      <c r="C12" s="12"/>
      <c r="D12" s="14"/>
      <c r="E12" s="14"/>
      <c r="F12" s="14"/>
      <c r="G12" s="14">
        <f>SUM(G9:G11)</f>
        <v>3000</v>
      </c>
      <c r="H12" s="19">
        <f>SUM(H9:H11)</f>
        <v>3450</v>
      </c>
      <c r="I12" s="21">
        <f>SUM(I9:I11)</f>
        <v>3650</v>
      </c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25" t="s">
        <v>65</v>
      </c>
      <c r="B14" s="13" t="s">
        <v>51</v>
      </c>
      <c r="C14" s="13"/>
      <c r="D14" s="16"/>
      <c r="E14" s="16"/>
      <c r="F14" s="16"/>
      <c r="G14" s="23">
        <f>G12/G5</f>
        <v>0.15</v>
      </c>
      <c r="H14" s="34">
        <f t="shared" ref="H14:I14" si="0">H12/H5</f>
        <v>8.6249999999999993E-2</v>
      </c>
      <c r="I14" s="34">
        <f t="shared" si="0"/>
        <v>8.1111111111111106E-2</v>
      </c>
    </row>
    <row r="16" spans="1:9" ht="21">
      <c r="A16" s="29" t="s">
        <v>78</v>
      </c>
      <c r="B16" s="27"/>
      <c r="C16" s="27"/>
      <c r="D16" s="27"/>
      <c r="E16" s="27"/>
      <c r="F16" s="27"/>
      <c r="G16" s="35"/>
      <c r="H16" s="35"/>
      <c r="I16" s="35"/>
    </row>
    <row r="18" spans="1:9">
      <c r="A18" s="156" t="s">
        <v>74</v>
      </c>
      <c r="B18" s="156"/>
      <c r="C18" s="157"/>
      <c r="D18" s="158"/>
      <c r="E18" s="158"/>
      <c r="F18" s="157" t="s">
        <v>54</v>
      </c>
      <c r="G18" s="158"/>
      <c r="H18" s="158"/>
      <c r="I18" s="159"/>
    </row>
    <row r="19" spans="1:9">
      <c r="A19" s="156"/>
      <c r="B19" s="156"/>
      <c r="C19" s="31"/>
      <c r="D19" s="31"/>
      <c r="E19" s="31"/>
      <c r="F19" s="31" t="s">
        <v>43</v>
      </c>
      <c r="G19" s="31">
        <v>20</v>
      </c>
      <c r="H19" s="31">
        <v>40</v>
      </c>
      <c r="I19" s="31" t="s">
        <v>44</v>
      </c>
    </row>
    <row r="20" spans="1:9">
      <c r="A20" s="25" t="s">
        <v>52</v>
      </c>
      <c r="B20" s="13" t="s">
        <v>45</v>
      </c>
      <c r="C20" s="13"/>
      <c r="D20" s="31"/>
      <c r="E20" s="31"/>
      <c r="F20" s="31"/>
      <c r="G20" s="31">
        <v>7000</v>
      </c>
      <c r="H20" s="31">
        <v>14000</v>
      </c>
      <c r="I20" s="31">
        <v>15000</v>
      </c>
    </row>
    <row r="21" spans="1:9">
      <c r="A21" s="25" t="s">
        <v>68</v>
      </c>
      <c r="B21" s="25"/>
      <c r="C21" s="25"/>
      <c r="D21" s="31"/>
      <c r="E21" s="31"/>
      <c r="F21" s="31"/>
      <c r="G21" s="31"/>
      <c r="H21" s="31"/>
      <c r="I21" s="31"/>
    </row>
    <row r="22" spans="1:9">
      <c r="A22" s="25" t="s">
        <v>46</v>
      </c>
      <c r="B22" s="25" t="s">
        <v>47</v>
      </c>
      <c r="C22" s="25"/>
      <c r="D22" s="21"/>
      <c r="E22" s="21"/>
      <c r="F22" s="21"/>
      <c r="G22" s="21">
        <v>350</v>
      </c>
      <c r="H22" s="21">
        <v>420</v>
      </c>
      <c r="I22" s="21">
        <v>420</v>
      </c>
    </row>
    <row r="23" spans="1:9">
      <c r="A23" s="25"/>
      <c r="B23" s="25"/>
      <c r="C23" s="25"/>
      <c r="D23" s="31"/>
      <c r="E23" s="31"/>
      <c r="F23" s="31"/>
      <c r="G23" s="31"/>
      <c r="H23" s="31"/>
      <c r="I23" s="31"/>
    </row>
    <row r="24" spans="1:9">
      <c r="A24" s="25" t="s">
        <v>48</v>
      </c>
      <c r="B24" s="28" t="s">
        <v>49</v>
      </c>
      <c r="C24" s="22" t="s">
        <v>61</v>
      </c>
      <c r="D24" s="26"/>
      <c r="E24" s="26"/>
      <c r="F24" s="26" t="s">
        <v>63</v>
      </c>
      <c r="G24" s="49">
        <v>1600</v>
      </c>
      <c r="H24" s="49">
        <v>1950</v>
      </c>
      <c r="I24" s="49">
        <v>2150</v>
      </c>
    </row>
    <row r="25" spans="1:9">
      <c r="A25" s="25" t="s">
        <v>55</v>
      </c>
      <c r="B25" s="28" t="s">
        <v>67</v>
      </c>
      <c r="C25" s="13"/>
      <c r="D25" s="26"/>
      <c r="E25" s="26"/>
      <c r="F25" s="26"/>
      <c r="G25" s="26">
        <v>700</v>
      </c>
      <c r="H25" s="26">
        <v>700</v>
      </c>
      <c r="I25" s="26">
        <v>700</v>
      </c>
    </row>
    <row r="26" spans="1:9">
      <c r="A26" s="25" t="s">
        <v>53</v>
      </c>
      <c r="B26" s="28" t="s">
        <v>66</v>
      </c>
      <c r="C26" s="13"/>
      <c r="D26" s="26"/>
      <c r="E26" s="26"/>
      <c r="F26" s="26"/>
      <c r="G26" s="21">
        <v>700</v>
      </c>
      <c r="H26" s="21">
        <v>800</v>
      </c>
      <c r="I26" s="21">
        <v>800</v>
      </c>
    </row>
    <row r="27" spans="1:9">
      <c r="A27" s="25" t="s">
        <v>50</v>
      </c>
      <c r="B27" s="25"/>
      <c r="C27" s="25"/>
      <c r="D27" s="21"/>
      <c r="E27" s="21"/>
      <c r="F27" s="21"/>
      <c r="G27" s="21">
        <f>SUM(G24:G26)</f>
        <v>3000</v>
      </c>
      <c r="H27" s="21">
        <f>SUM(H24:H26)</f>
        <v>3450</v>
      </c>
      <c r="I27" s="21">
        <f>SUM(I24:I26)</f>
        <v>3650</v>
      </c>
    </row>
    <row r="28" spans="1:9">
      <c r="A28" s="25"/>
      <c r="B28" s="25"/>
      <c r="C28" s="25"/>
      <c r="D28" s="25"/>
      <c r="E28" s="25"/>
      <c r="F28" s="25"/>
      <c r="G28" s="25"/>
      <c r="H28" s="25"/>
      <c r="I28" s="25"/>
    </row>
    <row r="29" spans="1:9">
      <c r="A29" s="25" t="s">
        <v>65</v>
      </c>
      <c r="B29" s="13" t="s">
        <v>51</v>
      </c>
      <c r="C29" s="13"/>
      <c r="D29" s="16"/>
      <c r="E29" s="16"/>
      <c r="F29" s="16"/>
      <c r="G29" s="23">
        <f>G27/G20</f>
        <v>0.42857142857142855</v>
      </c>
      <c r="H29" s="23">
        <f t="shared" ref="H29:I29" si="1">H27/H20</f>
        <v>0.24642857142857144</v>
      </c>
      <c r="I29" s="23">
        <f t="shared" si="1"/>
        <v>0.24333333333333335</v>
      </c>
    </row>
    <row r="32" spans="1:9">
      <c r="A32" s="160" t="s">
        <v>72</v>
      </c>
      <c r="B32" s="161"/>
      <c r="C32" s="157"/>
      <c r="D32" s="158"/>
      <c r="E32" s="158"/>
      <c r="F32" s="157" t="s">
        <v>54</v>
      </c>
      <c r="G32" s="158"/>
      <c r="H32" s="158"/>
      <c r="I32" s="159"/>
    </row>
    <row r="33" spans="1:9">
      <c r="A33" s="162"/>
      <c r="B33" s="163"/>
      <c r="C33" s="31"/>
      <c r="D33" s="31"/>
      <c r="E33" s="31"/>
      <c r="F33" s="31" t="s">
        <v>43</v>
      </c>
      <c r="G33" s="31">
        <v>20</v>
      </c>
      <c r="H33" s="31">
        <v>40</v>
      </c>
      <c r="I33" s="31" t="s">
        <v>44</v>
      </c>
    </row>
    <row r="34" spans="1:9">
      <c r="A34" s="25" t="s">
        <v>73</v>
      </c>
      <c r="B34" s="13" t="s">
        <v>45</v>
      </c>
      <c r="C34" s="13"/>
      <c r="D34" s="31"/>
      <c r="E34" s="31"/>
      <c r="F34" s="31"/>
      <c r="G34" s="31">
        <v>14500</v>
      </c>
      <c r="H34" s="31">
        <v>29000</v>
      </c>
      <c r="I34" s="31">
        <v>30000</v>
      </c>
    </row>
    <row r="35" spans="1:9">
      <c r="A35" s="25"/>
      <c r="B35" s="25"/>
      <c r="C35" s="25"/>
      <c r="D35" s="31"/>
      <c r="E35" s="31"/>
      <c r="F35" s="31"/>
      <c r="G35" s="31"/>
      <c r="H35" s="31"/>
      <c r="I35" s="31"/>
    </row>
    <row r="36" spans="1:9">
      <c r="A36" s="25" t="s">
        <v>46</v>
      </c>
      <c r="B36" s="25" t="s">
        <v>47</v>
      </c>
      <c r="C36" s="25"/>
      <c r="D36" s="21"/>
      <c r="E36" s="21"/>
      <c r="F36" s="21"/>
      <c r="G36" s="21">
        <v>350</v>
      </c>
      <c r="H36" s="21">
        <v>420</v>
      </c>
      <c r="I36" s="21">
        <v>420</v>
      </c>
    </row>
    <row r="37" spans="1:9">
      <c r="A37" s="25"/>
      <c r="B37" s="25"/>
      <c r="C37" s="25"/>
      <c r="D37" s="31"/>
      <c r="E37" s="31"/>
      <c r="F37" s="31"/>
      <c r="G37" s="31"/>
      <c r="H37" s="31"/>
      <c r="I37" s="31"/>
    </row>
    <row r="38" spans="1:9">
      <c r="A38" s="25" t="s">
        <v>48</v>
      </c>
      <c r="B38" s="28" t="s">
        <v>49</v>
      </c>
      <c r="C38" s="22" t="s">
        <v>61</v>
      </c>
      <c r="D38" s="26"/>
      <c r="E38" s="26"/>
      <c r="F38" s="26" t="s">
        <v>63</v>
      </c>
      <c r="G38" s="49">
        <v>1600</v>
      </c>
      <c r="H38" s="49">
        <v>1950</v>
      </c>
      <c r="I38" s="49">
        <v>2150</v>
      </c>
    </row>
    <row r="39" spans="1:9">
      <c r="A39" s="25" t="s">
        <v>55</v>
      </c>
      <c r="B39" s="28" t="s">
        <v>67</v>
      </c>
      <c r="C39" s="13"/>
      <c r="D39" s="26"/>
      <c r="E39" s="26"/>
      <c r="F39" s="26"/>
      <c r="G39" s="26">
        <v>700</v>
      </c>
      <c r="H39" s="26">
        <v>700</v>
      </c>
      <c r="I39" s="26">
        <v>700</v>
      </c>
    </row>
    <row r="40" spans="1:9">
      <c r="A40" s="25" t="s">
        <v>53</v>
      </c>
      <c r="B40" s="28" t="s">
        <v>66</v>
      </c>
      <c r="C40" s="13"/>
      <c r="D40" s="26"/>
      <c r="E40" s="26"/>
      <c r="F40" s="26"/>
      <c r="G40" s="21">
        <v>700</v>
      </c>
      <c r="H40" s="21">
        <v>800</v>
      </c>
      <c r="I40" s="21">
        <v>800</v>
      </c>
    </row>
    <row r="41" spans="1:9">
      <c r="A41" s="25" t="s">
        <v>50</v>
      </c>
      <c r="B41" s="25"/>
      <c r="C41" s="25"/>
      <c r="D41" s="21"/>
      <c r="E41" s="21"/>
      <c r="F41" s="21"/>
      <c r="G41" s="21">
        <f>SUM(G38:G40)</f>
        <v>3000</v>
      </c>
      <c r="H41" s="21">
        <f>SUM(H38:H40)</f>
        <v>3450</v>
      </c>
      <c r="I41" s="21">
        <f>SUM(I38:I40)</f>
        <v>3650</v>
      </c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 t="s">
        <v>65</v>
      </c>
      <c r="B43" s="13" t="s">
        <v>51</v>
      </c>
      <c r="C43" s="13"/>
      <c r="D43" s="16"/>
      <c r="E43" s="16"/>
      <c r="F43" s="16"/>
      <c r="G43" s="23">
        <f>G41/G34</f>
        <v>0.20689655172413793</v>
      </c>
      <c r="H43" s="23">
        <f>H41/H34</f>
        <v>0.11896551724137931</v>
      </c>
      <c r="I43" s="23">
        <f t="shared" ref="I43" si="2">I41/I34</f>
        <v>0.12166666666666667</v>
      </c>
    </row>
    <row r="45" spans="1:9" ht="20.25">
      <c r="A45" s="33" t="s">
        <v>70</v>
      </c>
      <c r="B45" s="27"/>
      <c r="C45" s="27"/>
      <c r="D45" s="27"/>
      <c r="E45" s="27"/>
      <c r="F45" s="27"/>
      <c r="G45" s="27"/>
      <c r="H45" s="27"/>
      <c r="I45" s="27"/>
    </row>
    <row r="46" spans="1:9" ht="21">
      <c r="A46" s="29" t="s">
        <v>71</v>
      </c>
      <c r="B46" s="27"/>
      <c r="C46" s="27"/>
      <c r="D46" s="27"/>
      <c r="E46" s="27"/>
      <c r="F46" s="27"/>
      <c r="G46" s="27"/>
      <c r="H46" s="27"/>
      <c r="I46" s="27"/>
    </row>
    <row r="47" spans="1:9">
      <c r="A47" s="22" t="s">
        <v>100</v>
      </c>
    </row>
    <row r="52" spans="1:9">
      <c r="A52" s="156" t="s">
        <v>77</v>
      </c>
      <c r="B52" s="156"/>
      <c r="C52" s="157"/>
      <c r="D52" s="158"/>
      <c r="E52" s="158"/>
      <c r="F52" s="157" t="s">
        <v>54</v>
      </c>
      <c r="G52" s="158"/>
      <c r="H52" s="158"/>
      <c r="I52" s="159"/>
    </row>
    <row r="53" spans="1:9">
      <c r="A53" s="156"/>
      <c r="B53" s="156"/>
      <c r="C53" s="32"/>
      <c r="D53" s="32"/>
      <c r="E53" s="32"/>
      <c r="F53" s="32" t="s">
        <v>43</v>
      </c>
      <c r="G53" s="32">
        <v>20</v>
      </c>
      <c r="H53" s="32">
        <v>40</v>
      </c>
      <c r="I53" s="32" t="s">
        <v>44</v>
      </c>
    </row>
    <row r="54" spans="1:9">
      <c r="A54" s="25" t="s">
        <v>75</v>
      </c>
      <c r="B54" s="13" t="s">
        <v>45</v>
      </c>
      <c r="C54" s="13"/>
      <c r="D54" s="32"/>
      <c r="E54" s="32"/>
      <c r="F54" s="32"/>
      <c r="G54" s="32">
        <v>30000</v>
      </c>
      <c r="H54" s="32">
        <v>70000</v>
      </c>
      <c r="I54" s="32">
        <v>80000</v>
      </c>
    </row>
    <row r="55" spans="1:9">
      <c r="A55" s="25"/>
      <c r="B55" s="25"/>
      <c r="C55" s="25"/>
      <c r="D55" s="32"/>
      <c r="E55" s="32"/>
      <c r="F55" s="32"/>
      <c r="G55" s="32"/>
      <c r="H55" s="32"/>
      <c r="I55" s="32"/>
    </row>
    <row r="56" spans="1:9">
      <c r="A56" s="25" t="s">
        <v>46</v>
      </c>
      <c r="B56" s="25" t="s">
        <v>47</v>
      </c>
      <c r="C56" s="25"/>
      <c r="D56" s="21"/>
      <c r="E56" s="21"/>
      <c r="F56" s="21"/>
      <c r="G56" s="21">
        <v>350</v>
      </c>
      <c r="H56" s="21">
        <v>420</v>
      </c>
      <c r="I56" s="21">
        <v>420</v>
      </c>
    </row>
    <row r="57" spans="1:9">
      <c r="A57" s="25"/>
      <c r="B57" s="25"/>
      <c r="C57" s="25"/>
      <c r="D57" s="32"/>
      <c r="E57" s="32"/>
      <c r="F57" s="32"/>
      <c r="G57" s="32"/>
      <c r="H57" s="32"/>
      <c r="I57" s="32"/>
    </row>
    <row r="58" spans="1:9">
      <c r="A58" s="25" t="s">
        <v>48</v>
      </c>
      <c r="B58" s="28" t="s">
        <v>49</v>
      </c>
      <c r="C58" s="22" t="s">
        <v>61</v>
      </c>
      <c r="D58" s="26"/>
      <c r="E58" s="26"/>
      <c r="F58" s="26" t="s">
        <v>63</v>
      </c>
      <c r="G58" s="49">
        <v>1600</v>
      </c>
      <c r="H58" s="49">
        <v>1950</v>
      </c>
      <c r="I58" s="49">
        <v>2150</v>
      </c>
    </row>
    <row r="59" spans="1:9">
      <c r="A59" s="25" t="s">
        <v>55</v>
      </c>
      <c r="B59" s="28" t="s">
        <v>67</v>
      </c>
      <c r="C59" s="13"/>
      <c r="D59" s="26"/>
      <c r="E59" s="26"/>
      <c r="F59" s="26"/>
      <c r="G59" s="26">
        <v>700</v>
      </c>
      <c r="H59" s="26">
        <v>700</v>
      </c>
      <c r="I59" s="26">
        <v>700</v>
      </c>
    </row>
    <row r="60" spans="1:9">
      <c r="A60" s="25" t="s">
        <v>53</v>
      </c>
      <c r="B60" s="28" t="s">
        <v>66</v>
      </c>
      <c r="C60" s="13"/>
      <c r="D60" s="26"/>
      <c r="E60" s="26"/>
      <c r="F60" s="26"/>
      <c r="G60" s="21">
        <v>700</v>
      </c>
      <c r="H60" s="21">
        <v>800</v>
      </c>
      <c r="I60" s="21">
        <v>800</v>
      </c>
    </row>
    <row r="61" spans="1:9">
      <c r="A61" s="25" t="s">
        <v>50</v>
      </c>
      <c r="B61" s="25"/>
      <c r="C61" s="25"/>
      <c r="D61" s="21"/>
      <c r="E61" s="21"/>
      <c r="F61" s="21"/>
      <c r="G61" s="21">
        <f>SUM(G58:G60)</f>
        <v>3000</v>
      </c>
      <c r="H61" s="21">
        <f>SUM(H58:H60)</f>
        <v>3450</v>
      </c>
      <c r="I61" s="21">
        <f>SUM(I58:I60)</f>
        <v>3650</v>
      </c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 t="s">
        <v>65</v>
      </c>
      <c r="B63" s="13" t="s">
        <v>51</v>
      </c>
      <c r="C63" s="13"/>
      <c r="D63" s="16"/>
      <c r="E63" s="16"/>
      <c r="F63" s="16"/>
      <c r="G63" s="23">
        <f>G61/G54</f>
        <v>0.1</v>
      </c>
      <c r="H63" s="34">
        <f t="shared" ref="H63:I63" si="3">H61/H54</f>
        <v>4.9285714285714287E-2</v>
      </c>
      <c r="I63" s="34">
        <f t="shared" si="3"/>
        <v>4.5624999999999999E-2</v>
      </c>
    </row>
    <row r="65" spans="1:9">
      <c r="A65" s="24" t="s">
        <v>76</v>
      </c>
    </row>
    <row r="68" spans="1:9">
      <c r="A68" s="166" t="s">
        <v>111</v>
      </c>
      <c r="B68" s="166"/>
      <c r="C68" s="167"/>
      <c r="D68" s="168"/>
      <c r="E68" s="168"/>
      <c r="F68" s="167" t="s">
        <v>101</v>
      </c>
      <c r="G68" s="168"/>
      <c r="H68" s="168"/>
      <c r="I68" s="169"/>
    </row>
    <row r="69" spans="1:9">
      <c r="A69" s="166"/>
      <c r="B69" s="166"/>
      <c r="C69" s="43"/>
      <c r="D69" s="43"/>
      <c r="E69" s="43"/>
      <c r="F69" s="43" t="s">
        <v>43</v>
      </c>
      <c r="G69" s="43">
        <v>20</v>
      </c>
      <c r="H69" s="43">
        <v>40</v>
      </c>
      <c r="I69" s="43" t="s">
        <v>44</v>
      </c>
    </row>
    <row r="70" spans="1:9">
      <c r="A70" s="44" t="s">
        <v>102</v>
      </c>
      <c r="B70" s="45" t="s">
        <v>45</v>
      </c>
      <c r="C70" s="45"/>
      <c r="D70" s="43"/>
      <c r="E70" s="43"/>
      <c r="F70" s="43"/>
      <c r="G70" s="43">
        <v>2800</v>
      </c>
      <c r="H70" s="43">
        <v>6500</v>
      </c>
      <c r="I70" s="43">
        <v>6600</v>
      </c>
    </row>
    <row r="71" spans="1:9">
      <c r="A71" s="44"/>
      <c r="B71" s="44"/>
      <c r="C71" s="44"/>
      <c r="D71" s="43"/>
      <c r="E71" s="43"/>
      <c r="F71" s="43"/>
      <c r="G71" s="43"/>
      <c r="H71" s="43"/>
      <c r="I71" s="43"/>
    </row>
    <row r="72" spans="1:9">
      <c r="A72" s="44" t="s">
        <v>46</v>
      </c>
      <c r="B72" s="44" t="s">
        <v>103</v>
      </c>
      <c r="C72" s="44"/>
      <c r="D72" s="46"/>
      <c r="E72" s="46"/>
      <c r="F72" s="46"/>
      <c r="G72" s="46">
        <v>350</v>
      </c>
      <c r="H72" s="46">
        <v>420</v>
      </c>
      <c r="I72" s="46">
        <v>2150</v>
      </c>
    </row>
    <row r="73" spans="1:9">
      <c r="A73" s="44"/>
      <c r="B73" s="44"/>
      <c r="C73" s="44"/>
      <c r="D73" s="43"/>
      <c r="E73" s="43"/>
      <c r="F73" s="43"/>
      <c r="G73" s="43"/>
      <c r="H73" s="43"/>
      <c r="I73" s="43"/>
    </row>
    <row r="74" spans="1:9">
      <c r="A74" s="44" t="s">
        <v>48</v>
      </c>
      <c r="B74" s="52" t="s">
        <v>49</v>
      </c>
      <c r="C74" s="50" t="s">
        <v>104</v>
      </c>
      <c r="D74" s="47"/>
      <c r="E74" s="47"/>
      <c r="F74" s="47" t="s">
        <v>105</v>
      </c>
      <c r="G74" s="49">
        <v>1600</v>
      </c>
      <c r="H74" s="49">
        <v>1950</v>
      </c>
      <c r="I74" s="49">
        <v>2150</v>
      </c>
    </row>
    <row r="75" spans="1:9">
      <c r="A75" s="44" t="s">
        <v>106</v>
      </c>
      <c r="B75" s="52" t="s">
        <v>107</v>
      </c>
      <c r="C75" s="45"/>
      <c r="D75" s="47"/>
      <c r="E75" s="47"/>
      <c r="F75" s="47"/>
      <c r="G75" s="26">
        <v>700</v>
      </c>
      <c r="H75" s="26">
        <v>700</v>
      </c>
      <c r="I75" s="26">
        <v>700</v>
      </c>
    </row>
    <row r="76" spans="1:9">
      <c r="A76" s="44" t="s">
        <v>108</v>
      </c>
      <c r="B76" s="52" t="s">
        <v>109</v>
      </c>
      <c r="C76" s="45"/>
      <c r="D76" s="47"/>
      <c r="E76" s="47"/>
      <c r="F76" s="47"/>
      <c r="G76" s="21">
        <v>700</v>
      </c>
      <c r="H76" s="21">
        <v>800</v>
      </c>
      <c r="I76" s="21">
        <v>800</v>
      </c>
    </row>
    <row r="77" spans="1:9">
      <c r="A77" s="44" t="s">
        <v>50</v>
      </c>
      <c r="B77" s="44"/>
      <c r="C77" s="44"/>
      <c r="D77" s="46"/>
      <c r="E77" s="46"/>
      <c r="F77" s="46"/>
      <c r="G77" s="46">
        <f>SUM(G74:G76)</f>
        <v>3000</v>
      </c>
      <c r="H77" s="46">
        <f t="shared" ref="H77" si="4">SUM(H74:H76)</f>
        <v>3450</v>
      </c>
      <c r="I77" s="46">
        <f>SUM(I74:I76)</f>
        <v>3650</v>
      </c>
    </row>
    <row r="78" spans="1:9">
      <c r="A78" s="44"/>
      <c r="B78" s="44"/>
      <c r="C78" s="44"/>
      <c r="D78" s="44"/>
      <c r="E78" s="44"/>
      <c r="F78" s="44"/>
      <c r="G78" s="44"/>
      <c r="H78" s="44"/>
      <c r="I78" s="44"/>
    </row>
    <row r="79" spans="1:9">
      <c r="A79" s="44" t="s">
        <v>110</v>
      </c>
      <c r="B79" s="45" t="s">
        <v>51</v>
      </c>
      <c r="C79" s="45"/>
      <c r="D79" s="48"/>
      <c r="E79" s="48"/>
      <c r="F79" s="48"/>
      <c r="G79" s="51">
        <f>G77/G70</f>
        <v>1.0714285714285714</v>
      </c>
      <c r="H79" s="51">
        <f>H77/H70</f>
        <v>0.53076923076923077</v>
      </c>
      <c r="I79" s="51">
        <f>I77/I70</f>
        <v>0.55303030303030298</v>
      </c>
    </row>
    <row r="82" spans="1:9">
      <c r="A82" s="166" t="s">
        <v>111</v>
      </c>
      <c r="B82" s="166"/>
      <c r="C82" s="167"/>
      <c r="D82" s="168"/>
      <c r="E82" s="168"/>
      <c r="F82" s="167" t="s">
        <v>101</v>
      </c>
      <c r="G82" s="168"/>
      <c r="H82" s="168"/>
      <c r="I82" s="169"/>
    </row>
    <row r="83" spans="1:9">
      <c r="A83" s="166"/>
      <c r="B83" s="166"/>
      <c r="C83" s="53"/>
      <c r="D83" s="53"/>
      <c r="E83" s="53"/>
      <c r="F83" s="53" t="s">
        <v>43</v>
      </c>
      <c r="G83" s="53">
        <v>20</v>
      </c>
      <c r="H83" s="53">
        <v>40</v>
      </c>
      <c r="I83" s="53" t="s">
        <v>44</v>
      </c>
    </row>
    <row r="84" spans="1:9">
      <c r="A84" s="44" t="s">
        <v>102</v>
      </c>
      <c r="B84" s="45" t="s">
        <v>45</v>
      </c>
      <c r="C84" s="45"/>
      <c r="D84" s="53"/>
      <c r="E84" s="53"/>
      <c r="F84" s="53"/>
      <c r="G84" s="53">
        <v>5600</v>
      </c>
      <c r="H84" s="53">
        <v>13000</v>
      </c>
      <c r="I84" s="53">
        <v>14000</v>
      </c>
    </row>
    <row r="85" spans="1:9">
      <c r="A85" s="44"/>
      <c r="B85" s="44"/>
      <c r="C85" s="44"/>
      <c r="D85" s="53"/>
      <c r="E85" s="53"/>
      <c r="F85" s="53"/>
      <c r="G85" s="53"/>
      <c r="H85" s="53"/>
      <c r="I85" s="53"/>
    </row>
    <row r="86" spans="1:9">
      <c r="A86" s="44" t="s">
        <v>46</v>
      </c>
      <c r="B86" s="44" t="s">
        <v>103</v>
      </c>
      <c r="C86" s="44"/>
      <c r="D86" s="46"/>
      <c r="E86" s="46"/>
      <c r="F86" s="46"/>
      <c r="G86" s="46">
        <v>350</v>
      </c>
      <c r="H86" s="46">
        <v>420</v>
      </c>
      <c r="I86" s="46">
        <v>2150</v>
      </c>
    </row>
    <row r="87" spans="1:9">
      <c r="A87" s="44"/>
      <c r="B87" s="44"/>
      <c r="C87" s="44"/>
      <c r="D87" s="53"/>
      <c r="E87" s="53"/>
      <c r="F87" s="53"/>
      <c r="G87" s="53"/>
      <c r="H87" s="53"/>
      <c r="I87" s="53"/>
    </row>
    <row r="88" spans="1:9">
      <c r="A88" s="44" t="s">
        <v>48</v>
      </c>
      <c r="B88" s="52" t="s">
        <v>49</v>
      </c>
      <c r="C88" s="50" t="s">
        <v>104</v>
      </c>
      <c r="D88" s="47"/>
      <c r="E88" s="47"/>
      <c r="F88" s="47" t="s">
        <v>105</v>
      </c>
      <c r="G88" s="49">
        <v>1600</v>
      </c>
      <c r="H88" s="49">
        <v>1950</v>
      </c>
      <c r="I88" s="49">
        <v>2150</v>
      </c>
    </row>
    <row r="89" spans="1:9">
      <c r="A89" s="44" t="s">
        <v>106</v>
      </c>
      <c r="B89" s="52" t="s">
        <v>107</v>
      </c>
      <c r="C89" s="45"/>
      <c r="D89" s="47"/>
      <c r="E89" s="47"/>
      <c r="F89" s="47"/>
      <c r="G89" s="26">
        <v>700</v>
      </c>
      <c r="H89" s="26">
        <v>700</v>
      </c>
      <c r="I89" s="26">
        <v>700</v>
      </c>
    </row>
    <row r="90" spans="1:9">
      <c r="A90" s="44" t="s">
        <v>108</v>
      </c>
      <c r="B90" s="52" t="s">
        <v>109</v>
      </c>
      <c r="C90" s="45"/>
      <c r="D90" s="47"/>
      <c r="E90" s="47"/>
      <c r="F90" s="47"/>
      <c r="G90" s="21">
        <v>700</v>
      </c>
      <c r="H90" s="21">
        <v>800</v>
      </c>
      <c r="I90" s="21">
        <v>800</v>
      </c>
    </row>
    <row r="91" spans="1:9">
      <c r="A91" s="44" t="s">
        <v>50</v>
      </c>
      <c r="B91" s="44"/>
      <c r="C91" s="44"/>
      <c r="D91" s="46"/>
      <c r="E91" s="46"/>
      <c r="F91" s="46"/>
      <c r="G91" s="46">
        <f>SUM(G88:G90)</f>
        <v>3000</v>
      </c>
      <c r="H91" s="46">
        <f t="shared" ref="H91" si="5">SUM(H88:H90)</f>
        <v>3450</v>
      </c>
      <c r="I91" s="46">
        <f>SUM(I88:I90)</f>
        <v>3650</v>
      </c>
    </row>
    <row r="92" spans="1:9">
      <c r="A92" s="44"/>
      <c r="B92" s="44"/>
      <c r="C92" s="44"/>
      <c r="D92" s="44"/>
      <c r="E92" s="44"/>
      <c r="F92" s="44"/>
      <c r="G92" s="44"/>
      <c r="H92" s="44"/>
      <c r="I92" s="44"/>
    </row>
    <row r="93" spans="1:9">
      <c r="A93" s="44" t="s">
        <v>110</v>
      </c>
      <c r="B93" s="45" t="s">
        <v>51</v>
      </c>
      <c r="C93" s="45"/>
      <c r="D93" s="48"/>
      <c r="E93" s="48"/>
      <c r="F93" s="48"/>
      <c r="G93" s="51">
        <f>G91/G84</f>
        <v>0.5357142857142857</v>
      </c>
      <c r="H93" s="51">
        <f>H91/H84</f>
        <v>0.26538461538461539</v>
      </c>
      <c r="I93" s="51">
        <f>I91/I84</f>
        <v>0.26071428571428573</v>
      </c>
    </row>
    <row r="97" spans="1:9">
      <c r="B97" s="57" t="s">
        <v>115</v>
      </c>
      <c r="C97" s="57" t="s">
        <v>114</v>
      </c>
      <c r="D97" s="57" t="s">
        <v>116</v>
      </c>
      <c r="E97" s="57" t="s">
        <v>117</v>
      </c>
      <c r="F97" s="57" t="s">
        <v>112</v>
      </c>
    </row>
    <row r="98" spans="1:9">
      <c r="A98" s="24" t="s">
        <v>118</v>
      </c>
      <c r="B98" s="24" t="s">
        <v>113</v>
      </c>
      <c r="C98" s="10">
        <v>3</v>
      </c>
      <c r="D98" s="55">
        <v>8.5000000000000006E-2</v>
      </c>
      <c r="E98" s="10">
        <f>C98*D98</f>
        <v>0.255</v>
      </c>
      <c r="F98" s="10">
        <v>0.3</v>
      </c>
    </row>
    <row r="99" spans="1:9">
      <c r="A99" s="24" t="s">
        <v>119</v>
      </c>
      <c r="B99" s="24" t="s">
        <v>113</v>
      </c>
      <c r="C99" s="10">
        <v>3</v>
      </c>
      <c r="D99" s="56">
        <v>0.16</v>
      </c>
      <c r="E99" s="10">
        <f>C99*D99</f>
        <v>0.48</v>
      </c>
      <c r="F99" s="10">
        <v>0.3</v>
      </c>
    </row>
    <row r="103" spans="1:9" s="24" customFormat="1"/>
    <row r="104" spans="1:9" s="24" customFormat="1" ht="12" customHeight="1">
      <c r="A104" s="156" t="s">
        <v>60</v>
      </c>
      <c r="B104" s="156"/>
      <c r="C104" s="157"/>
      <c r="D104" s="158"/>
      <c r="E104" s="158"/>
      <c r="F104" s="157" t="s">
        <v>54</v>
      </c>
      <c r="G104" s="158"/>
      <c r="H104" s="158"/>
      <c r="I104" s="159"/>
    </row>
    <row r="105" spans="1:9" s="24" customFormat="1">
      <c r="A105" s="156"/>
      <c r="B105" s="156"/>
      <c r="C105" s="54"/>
      <c r="D105" s="54"/>
      <c r="E105" s="54"/>
      <c r="F105" s="54" t="s">
        <v>43</v>
      </c>
      <c r="G105" s="54">
        <v>20</v>
      </c>
      <c r="H105" s="54">
        <v>40</v>
      </c>
      <c r="I105" s="54" t="s">
        <v>44</v>
      </c>
    </row>
    <row r="106" spans="1:9" s="24" customFormat="1">
      <c r="A106" s="25" t="s">
        <v>52</v>
      </c>
      <c r="B106" s="13" t="s">
        <v>45</v>
      </c>
      <c r="C106" s="13"/>
      <c r="D106" s="54"/>
      <c r="E106" s="54"/>
      <c r="F106" s="54">
        <v>13000</v>
      </c>
      <c r="G106" s="54">
        <v>20000</v>
      </c>
      <c r="H106" s="54">
        <v>40000</v>
      </c>
      <c r="I106" s="54">
        <v>45000</v>
      </c>
    </row>
    <row r="107" spans="1:9" s="24" customFormat="1">
      <c r="A107" s="25" t="s">
        <v>64</v>
      </c>
      <c r="B107" s="25"/>
      <c r="C107" s="25"/>
      <c r="D107" s="54"/>
      <c r="E107" s="54"/>
      <c r="F107" s="54"/>
      <c r="G107" s="54"/>
      <c r="H107" s="54"/>
      <c r="I107" s="54"/>
    </row>
    <row r="108" spans="1:9" s="24" customFormat="1">
      <c r="A108" s="25" t="s">
        <v>46</v>
      </c>
      <c r="B108" s="25" t="s">
        <v>47</v>
      </c>
      <c r="C108" s="25"/>
      <c r="D108" s="21"/>
      <c r="E108" s="21"/>
      <c r="F108" s="21">
        <v>350</v>
      </c>
      <c r="G108" s="21">
        <v>350</v>
      </c>
      <c r="H108" s="21">
        <v>420</v>
      </c>
      <c r="I108" s="21">
        <v>420</v>
      </c>
    </row>
    <row r="109" spans="1:9" s="24" customFormat="1">
      <c r="A109" s="25"/>
      <c r="B109" s="25"/>
      <c r="C109" s="25"/>
      <c r="D109" s="54"/>
      <c r="E109" s="54"/>
      <c r="F109" s="54"/>
      <c r="G109" s="54"/>
      <c r="H109" s="54"/>
      <c r="I109" s="54"/>
    </row>
    <row r="110" spans="1:9" s="24" customFormat="1">
      <c r="A110" s="25" t="s">
        <v>48</v>
      </c>
      <c r="B110" s="52" t="s">
        <v>49</v>
      </c>
      <c r="C110" s="50" t="s">
        <v>131</v>
      </c>
      <c r="D110" s="26"/>
      <c r="E110" s="26"/>
      <c r="F110" s="26">
        <f>15*50</f>
        <v>750</v>
      </c>
      <c r="G110" s="49">
        <v>1600</v>
      </c>
      <c r="H110" s="49">
        <v>1950</v>
      </c>
      <c r="I110" s="49">
        <v>2150</v>
      </c>
    </row>
    <row r="111" spans="1:9">
      <c r="A111" s="25" t="s">
        <v>55</v>
      </c>
      <c r="B111" s="52" t="s">
        <v>67</v>
      </c>
      <c r="C111" s="13"/>
      <c r="D111" s="26"/>
      <c r="E111" s="26"/>
      <c r="F111" s="26">
        <v>600</v>
      </c>
      <c r="G111" s="26">
        <v>700</v>
      </c>
      <c r="H111" s="26">
        <v>700</v>
      </c>
      <c r="I111" s="26">
        <v>700</v>
      </c>
    </row>
    <row r="112" spans="1:9">
      <c r="A112" s="25" t="s">
        <v>53</v>
      </c>
      <c r="B112" s="52" t="s">
        <v>66</v>
      </c>
      <c r="C112" s="13"/>
      <c r="D112" s="26"/>
      <c r="E112" s="26"/>
      <c r="F112" s="21">
        <v>600</v>
      </c>
      <c r="G112" s="21">
        <v>700</v>
      </c>
      <c r="H112" s="21">
        <v>800</v>
      </c>
      <c r="I112" s="21">
        <v>800</v>
      </c>
    </row>
    <row r="113" spans="1:9">
      <c r="A113" s="25" t="s">
        <v>50</v>
      </c>
      <c r="B113" s="25"/>
      <c r="C113" s="25"/>
      <c r="D113" s="21"/>
      <c r="E113" s="21"/>
      <c r="F113" s="21">
        <f>SUM(F110:F112)</f>
        <v>1950</v>
      </c>
      <c r="G113" s="21">
        <f>SUM(G110:G112)</f>
        <v>3000</v>
      </c>
      <c r="H113" s="21">
        <f>SUM(H110:H112)</f>
        <v>3450</v>
      </c>
      <c r="I113" s="21">
        <f>SUM(I110:I112)</f>
        <v>3650</v>
      </c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 t="s">
        <v>65</v>
      </c>
      <c r="B115" s="13" t="s">
        <v>51</v>
      </c>
      <c r="C115" s="13"/>
      <c r="D115" s="16"/>
      <c r="E115" s="16"/>
      <c r="F115" s="23">
        <f>F113/F106</f>
        <v>0.15</v>
      </c>
      <c r="G115" s="23">
        <f>G113/G106</f>
        <v>0.15</v>
      </c>
      <c r="H115" s="34">
        <f t="shared" ref="H115:I115" si="6">H113/H106</f>
        <v>8.6249999999999993E-2</v>
      </c>
      <c r="I115" s="34">
        <f t="shared" si="6"/>
        <v>8.1111111111111106E-2</v>
      </c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20" spans="1:9">
      <c r="C120" s="24" t="s">
        <v>129</v>
      </c>
    </row>
    <row r="121" spans="1:9">
      <c r="C121" s="24" t="s">
        <v>128</v>
      </c>
      <c r="E121" s="24" t="s">
        <v>130</v>
      </c>
    </row>
    <row r="122" spans="1:9">
      <c r="C122" s="50" t="s">
        <v>124</v>
      </c>
      <c r="D122" s="10">
        <v>0.2</v>
      </c>
    </row>
    <row r="123" spans="1:9">
      <c r="C123" s="24" t="s">
        <v>126</v>
      </c>
      <c r="D123" s="55">
        <v>0.14899999999999999</v>
      </c>
    </row>
    <row r="124" spans="1:9">
      <c r="C124" s="24" t="s">
        <v>127</v>
      </c>
    </row>
    <row r="125" spans="1:9">
      <c r="C125" s="50" t="s">
        <v>125</v>
      </c>
      <c r="D125" s="24">
        <v>0.3</v>
      </c>
      <c r="E125" s="24"/>
    </row>
    <row r="127" spans="1:9">
      <c r="B127" s="58" t="s">
        <v>123</v>
      </c>
      <c r="C127" s="58" t="s">
        <v>122</v>
      </c>
      <c r="D127" s="59" t="s">
        <v>120</v>
      </c>
      <c r="E127" s="58" t="s">
        <v>121</v>
      </c>
    </row>
    <row r="128" spans="1:9">
      <c r="B128" s="59">
        <v>2.6</v>
      </c>
      <c r="C128" s="59">
        <v>0.5</v>
      </c>
      <c r="D128" s="59">
        <f>B128-C128</f>
        <v>2.1</v>
      </c>
      <c r="E128" s="59">
        <f>D128*0.94</f>
        <v>1.974</v>
      </c>
    </row>
    <row r="129" spans="2:5">
      <c r="B129" s="59">
        <v>2.95</v>
      </c>
      <c r="C129" s="59">
        <v>0.5</v>
      </c>
      <c r="D129" s="59">
        <f t="shared" ref="D129:D130" si="7">B129-C129</f>
        <v>2.4500000000000002</v>
      </c>
      <c r="E129" s="59">
        <f>D129*0.94</f>
        <v>2.3029999999999999</v>
      </c>
    </row>
    <row r="130" spans="2:5">
      <c r="B130" s="59">
        <v>3.1</v>
      </c>
      <c r="C130" s="59">
        <v>0.5</v>
      </c>
      <c r="D130" s="59">
        <f t="shared" si="7"/>
        <v>2.6</v>
      </c>
      <c r="E130" s="59">
        <f t="shared" ref="E130" si="8">D130*0.94</f>
        <v>2.444</v>
      </c>
    </row>
  </sheetData>
  <mergeCells count="21">
    <mergeCell ref="A32:B33"/>
    <mergeCell ref="C32:E32"/>
    <mergeCell ref="F32:I32"/>
    <mergeCell ref="A3:B4"/>
    <mergeCell ref="C3:E3"/>
    <mergeCell ref="F3:I3"/>
    <mergeCell ref="A18:B19"/>
    <mergeCell ref="C18:E18"/>
    <mergeCell ref="F18:I18"/>
    <mergeCell ref="A104:B105"/>
    <mergeCell ref="C104:E104"/>
    <mergeCell ref="F104:I104"/>
    <mergeCell ref="A52:B53"/>
    <mergeCell ref="C52:E52"/>
    <mergeCell ref="F52:I52"/>
    <mergeCell ref="A82:B83"/>
    <mergeCell ref="C82:E82"/>
    <mergeCell ref="F82:I82"/>
    <mergeCell ref="A68:B69"/>
    <mergeCell ref="C68:E68"/>
    <mergeCell ref="F68:I68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selection activeCell="K68" sqref="B66:K68"/>
    </sheetView>
  </sheetViews>
  <sheetFormatPr defaultRowHeight="14.25"/>
  <cols>
    <col min="1" max="1" width="11.625" customWidth="1"/>
    <col min="11" max="11" width="14.375" customWidth="1"/>
  </cols>
  <sheetData>
    <row r="1" spans="1:10">
      <c r="A1" s="92"/>
      <c r="B1" s="92"/>
      <c r="C1" s="170" t="s">
        <v>252</v>
      </c>
      <c r="D1" s="92"/>
      <c r="E1" s="92"/>
      <c r="F1" s="171" t="s">
        <v>253</v>
      </c>
      <c r="G1" s="92"/>
      <c r="H1" s="92"/>
      <c r="I1" s="92"/>
      <c r="J1" s="104">
        <v>42886</v>
      </c>
    </row>
    <row r="2" spans="1:10">
      <c r="A2" s="75" t="s">
        <v>254</v>
      </c>
      <c r="B2" s="75" t="s">
        <v>255</v>
      </c>
      <c r="C2" s="170"/>
      <c r="D2" s="75" t="s">
        <v>256</v>
      </c>
      <c r="E2" s="75" t="s">
        <v>257</v>
      </c>
      <c r="F2" s="172"/>
      <c r="G2" s="75" t="s">
        <v>258</v>
      </c>
      <c r="H2" s="75" t="s">
        <v>259</v>
      </c>
      <c r="I2" s="92"/>
      <c r="J2" s="75" t="s">
        <v>260</v>
      </c>
    </row>
    <row r="3" spans="1:10">
      <c r="A3" s="75" t="s">
        <v>261</v>
      </c>
      <c r="B3" s="75">
        <v>4.5</v>
      </c>
      <c r="C3" s="75">
        <v>2</v>
      </c>
      <c r="D3" s="93">
        <v>0.16500000000000001</v>
      </c>
      <c r="E3" s="94">
        <f>C3*D3</f>
        <v>0.33</v>
      </c>
      <c r="F3" s="75">
        <v>4000</v>
      </c>
      <c r="G3" s="75" t="s">
        <v>262</v>
      </c>
      <c r="H3" s="75">
        <v>0.34</v>
      </c>
      <c r="I3" s="92"/>
      <c r="J3" s="95">
        <f>B3-E3-H3</f>
        <v>3.83</v>
      </c>
    </row>
    <row r="4" spans="1:10">
      <c r="A4" s="75"/>
      <c r="B4" s="75">
        <v>4.5</v>
      </c>
      <c r="C4" s="75">
        <v>1.8</v>
      </c>
      <c r="D4" s="93">
        <v>0.16500000000000001</v>
      </c>
      <c r="E4" s="94">
        <f t="shared" ref="E4:E6" si="0">C4*D4</f>
        <v>0.29700000000000004</v>
      </c>
      <c r="F4" s="75">
        <v>4000</v>
      </c>
      <c r="G4" s="75" t="s">
        <v>262</v>
      </c>
      <c r="H4" s="75">
        <v>0.34</v>
      </c>
      <c r="I4" s="92"/>
      <c r="J4" s="95">
        <f>B4-E4-H4</f>
        <v>3.8630000000000004</v>
      </c>
    </row>
    <row r="5" spans="1:10">
      <c r="A5" s="75"/>
      <c r="B5" s="75">
        <v>4.5</v>
      </c>
      <c r="C5" s="75">
        <v>2</v>
      </c>
      <c r="D5" s="93">
        <v>0.16500000000000001</v>
      </c>
      <c r="E5" s="94">
        <f t="shared" si="0"/>
        <v>0.33</v>
      </c>
      <c r="F5" s="75">
        <v>8000</v>
      </c>
      <c r="G5" s="75" t="s">
        <v>263</v>
      </c>
      <c r="H5" s="75">
        <v>0.23</v>
      </c>
      <c r="I5" s="92"/>
      <c r="J5" s="95">
        <f t="shared" ref="J5:J6" si="1">B5-E5-H5</f>
        <v>3.94</v>
      </c>
    </row>
    <row r="6" spans="1:10">
      <c r="A6" s="96"/>
      <c r="B6" s="75">
        <v>4.5</v>
      </c>
      <c r="C6" s="75">
        <v>1.8</v>
      </c>
      <c r="D6" s="93">
        <v>0.16500000000000001</v>
      </c>
      <c r="E6" s="94">
        <f t="shared" si="0"/>
        <v>0.29700000000000004</v>
      </c>
      <c r="F6" s="75">
        <v>8000</v>
      </c>
      <c r="G6" s="75" t="s">
        <v>263</v>
      </c>
      <c r="H6" s="96">
        <v>0.23</v>
      </c>
      <c r="I6" s="92"/>
      <c r="J6" s="95">
        <f t="shared" si="1"/>
        <v>3.9730000000000003</v>
      </c>
    </row>
    <row r="7" spans="1:10">
      <c r="A7" s="96"/>
      <c r="B7" s="75"/>
      <c r="C7" s="75"/>
      <c r="D7" s="93"/>
      <c r="E7" s="94"/>
      <c r="F7" s="75"/>
      <c r="G7" s="75"/>
      <c r="H7" s="75"/>
      <c r="I7" s="92"/>
      <c r="J7" s="95"/>
    </row>
    <row r="8" spans="1:10">
      <c r="A8" s="96"/>
      <c r="B8" s="96"/>
      <c r="C8" s="96"/>
      <c r="D8" s="96"/>
      <c r="E8" s="97"/>
      <c r="F8" s="92"/>
      <c r="G8" s="92"/>
      <c r="H8" s="96"/>
      <c r="I8" s="92"/>
      <c r="J8" s="95"/>
    </row>
    <row r="9" spans="1:10">
      <c r="A9" s="96" t="s">
        <v>264</v>
      </c>
      <c r="B9" s="96">
        <v>4.9000000000000004</v>
      </c>
      <c r="C9" s="75">
        <v>2</v>
      </c>
      <c r="D9" s="93">
        <v>0.16500000000000001</v>
      </c>
      <c r="E9" s="94">
        <f>C9*D9</f>
        <v>0.33</v>
      </c>
      <c r="F9" s="75">
        <v>4000</v>
      </c>
      <c r="G9" s="75" t="s">
        <v>262</v>
      </c>
      <c r="H9" s="75">
        <v>0.34</v>
      </c>
      <c r="I9" s="92"/>
      <c r="J9" s="95">
        <f t="shared" ref="J9:J12" si="2">B9-E9-H9</f>
        <v>4.2300000000000004</v>
      </c>
    </row>
    <row r="10" spans="1:10">
      <c r="A10" s="96"/>
      <c r="B10" s="96">
        <v>4.9000000000000004</v>
      </c>
      <c r="C10" s="75">
        <v>1.8</v>
      </c>
      <c r="D10" s="93">
        <v>0.16500000000000001</v>
      </c>
      <c r="E10" s="94">
        <f t="shared" ref="E10:E12" si="3">C10*D10</f>
        <v>0.29700000000000004</v>
      </c>
      <c r="F10" s="75">
        <v>4000</v>
      </c>
      <c r="G10" s="75" t="s">
        <v>262</v>
      </c>
      <c r="H10" s="75">
        <v>0.34</v>
      </c>
      <c r="I10" s="92"/>
      <c r="J10" s="95">
        <f t="shared" si="2"/>
        <v>4.2630000000000008</v>
      </c>
    </row>
    <row r="11" spans="1:10">
      <c r="A11" s="96"/>
      <c r="B11" s="96">
        <v>4.9000000000000004</v>
      </c>
      <c r="C11" s="75">
        <v>2</v>
      </c>
      <c r="D11" s="93">
        <v>0.16500000000000001</v>
      </c>
      <c r="E11" s="94">
        <f t="shared" si="3"/>
        <v>0.33</v>
      </c>
      <c r="F11" s="75">
        <v>8000</v>
      </c>
      <c r="G11" s="75" t="s">
        <v>263</v>
      </c>
      <c r="H11" s="75">
        <v>0.23</v>
      </c>
      <c r="I11" s="92"/>
      <c r="J11" s="95">
        <f t="shared" si="2"/>
        <v>4.34</v>
      </c>
    </row>
    <row r="12" spans="1:10">
      <c r="A12" s="96"/>
      <c r="B12" s="96">
        <v>4.9000000000000004</v>
      </c>
      <c r="C12" s="75">
        <v>1.8</v>
      </c>
      <c r="D12" s="93">
        <v>0.16500000000000001</v>
      </c>
      <c r="E12" s="94">
        <f t="shared" si="3"/>
        <v>0.29700000000000004</v>
      </c>
      <c r="F12" s="75">
        <v>8000</v>
      </c>
      <c r="G12" s="75" t="s">
        <v>263</v>
      </c>
      <c r="H12" s="75">
        <v>0.23</v>
      </c>
      <c r="I12" s="92"/>
      <c r="J12" s="95">
        <f t="shared" si="2"/>
        <v>4.3730000000000002</v>
      </c>
    </row>
    <row r="13" spans="1:10">
      <c r="A13" s="96"/>
      <c r="B13" s="92"/>
      <c r="C13" s="92"/>
      <c r="D13" s="92"/>
      <c r="E13" s="95"/>
      <c r="F13" s="92"/>
      <c r="G13" s="92"/>
      <c r="H13" s="96"/>
      <c r="I13" s="92"/>
      <c r="J13" s="95"/>
    </row>
    <row r="14" spans="1:10">
      <c r="A14" s="96"/>
      <c r="B14" s="92"/>
      <c r="C14" s="92"/>
      <c r="D14" s="92"/>
      <c r="E14" s="95"/>
      <c r="F14" s="92"/>
      <c r="G14" s="92"/>
      <c r="H14" s="96"/>
      <c r="I14" s="92"/>
      <c r="J14" s="95"/>
    </row>
    <row r="15" spans="1:10">
      <c r="A15" s="96"/>
      <c r="B15" s="92"/>
      <c r="C15" s="92"/>
      <c r="D15" s="92"/>
      <c r="E15" s="95"/>
      <c r="F15" s="92"/>
      <c r="G15" s="92"/>
      <c r="H15" s="96"/>
      <c r="I15" s="92"/>
      <c r="J15" s="95"/>
    </row>
    <row r="16" spans="1:10">
      <c r="A16" s="96" t="s">
        <v>265</v>
      </c>
      <c r="B16" s="92">
        <v>3.25</v>
      </c>
      <c r="C16" s="92">
        <v>2</v>
      </c>
      <c r="D16" s="93">
        <v>0.16500000000000001</v>
      </c>
      <c r="E16" s="94">
        <f>C16*D16</f>
        <v>0.33</v>
      </c>
      <c r="F16" s="75">
        <v>4000</v>
      </c>
      <c r="G16" s="75" t="s">
        <v>262</v>
      </c>
      <c r="H16" s="75">
        <v>0.34</v>
      </c>
      <c r="I16" s="92"/>
      <c r="J16" s="95">
        <f t="shared" ref="J16:J19" si="4">B16-E16-H16</f>
        <v>2.58</v>
      </c>
    </row>
    <row r="17" spans="1:10">
      <c r="A17" s="96" t="s">
        <v>266</v>
      </c>
      <c r="B17" s="92">
        <v>3.25</v>
      </c>
      <c r="C17" s="92">
        <v>1.8</v>
      </c>
      <c r="D17" s="93">
        <v>0.16500000000000001</v>
      </c>
      <c r="E17" s="94">
        <f t="shared" ref="E17:E19" si="5">C17*D17</f>
        <v>0.29700000000000004</v>
      </c>
      <c r="F17" s="75">
        <v>4000</v>
      </c>
      <c r="G17" s="75" t="s">
        <v>262</v>
      </c>
      <c r="H17" s="75">
        <v>0.34</v>
      </c>
      <c r="I17" s="92"/>
      <c r="J17" s="95">
        <f t="shared" si="4"/>
        <v>2.613</v>
      </c>
    </row>
    <row r="18" spans="1:10">
      <c r="A18" s="96"/>
      <c r="B18" s="92">
        <v>3.25</v>
      </c>
      <c r="C18" s="92">
        <v>2</v>
      </c>
      <c r="D18" s="93">
        <v>0.16500000000000001</v>
      </c>
      <c r="E18" s="94">
        <f t="shared" si="5"/>
        <v>0.33</v>
      </c>
      <c r="F18" s="75">
        <v>8000</v>
      </c>
      <c r="G18" s="75" t="s">
        <v>263</v>
      </c>
      <c r="H18" s="75">
        <v>0.23</v>
      </c>
      <c r="I18" s="92"/>
      <c r="J18" s="95">
        <f t="shared" si="4"/>
        <v>2.69</v>
      </c>
    </row>
    <row r="19" spans="1:10">
      <c r="A19" s="96"/>
      <c r="B19" s="92">
        <v>3.25</v>
      </c>
      <c r="C19" s="92">
        <v>1.8</v>
      </c>
      <c r="D19" s="93">
        <v>0.16500000000000001</v>
      </c>
      <c r="E19" s="94">
        <f t="shared" si="5"/>
        <v>0.29700000000000004</v>
      </c>
      <c r="F19" s="75">
        <v>8000</v>
      </c>
      <c r="G19" s="75" t="s">
        <v>263</v>
      </c>
      <c r="H19" s="75">
        <v>0.23</v>
      </c>
      <c r="I19" s="92"/>
      <c r="J19" s="95">
        <f t="shared" si="4"/>
        <v>2.7229999999999999</v>
      </c>
    </row>
    <row r="20" spans="1:10">
      <c r="A20" s="96"/>
      <c r="B20" s="92"/>
      <c r="C20" s="92"/>
      <c r="D20" s="92"/>
      <c r="E20" s="92"/>
      <c r="F20" s="92"/>
      <c r="G20" s="92"/>
      <c r="H20" s="96"/>
      <c r="I20" s="92"/>
      <c r="J20" s="92"/>
    </row>
    <row r="21" spans="1:10">
      <c r="A21" s="96"/>
      <c r="B21" s="92"/>
      <c r="C21" s="92"/>
      <c r="D21" s="92"/>
      <c r="E21" s="92"/>
      <c r="F21" s="92"/>
      <c r="G21" s="92"/>
      <c r="H21" s="96"/>
      <c r="I21" s="92"/>
      <c r="J21" s="92"/>
    </row>
    <row r="22" spans="1:10">
      <c r="A22" s="96"/>
      <c r="B22" s="92"/>
      <c r="C22" s="92"/>
      <c r="D22" s="92"/>
      <c r="E22" s="92"/>
      <c r="F22" s="92"/>
      <c r="G22" s="92"/>
      <c r="H22" s="96"/>
      <c r="I22" s="92"/>
      <c r="J22" s="92"/>
    </row>
    <row r="23" spans="1:10">
      <c r="A23" s="96" t="s">
        <v>267</v>
      </c>
      <c r="B23" s="92">
        <v>3.25</v>
      </c>
      <c r="C23" s="92">
        <v>2</v>
      </c>
      <c r="D23" s="93">
        <v>0.16500000000000001</v>
      </c>
      <c r="E23" s="94">
        <f>C23*D23</f>
        <v>0.33</v>
      </c>
      <c r="F23" s="75">
        <v>4000</v>
      </c>
      <c r="G23" s="75" t="s">
        <v>262</v>
      </c>
      <c r="H23" s="75">
        <v>0.34</v>
      </c>
      <c r="I23" s="92"/>
      <c r="J23" s="95">
        <f t="shared" ref="J23:J26" si="6">B23-E23-H23</f>
        <v>2.58</v>
      </c>
    </row>
    <row r="24" spans="1:10">
      <c r="A24" s="92"/>
      <c r="B24" s="92">
        <v>3.25</v>
      </c>
      <c r="C24" s="92">
        <v>1.8</v>
      </c>
      <c r="D24" s="93">
        <v>0.16500000000000001</v>
      </c>
      <c r="E24" s="94">
        <f t="shared" ref="E24:E26" si="7">C24*D24</f>
        <v>0.29700000000000004</v>
      </c>
      <c r="F24" s="75">
        <v>4000</v>
      </c>
      <c r="G24" s="75" t="s">
        <v>262</v>
      </c>
      <c r="H24" s="75">
        <v>0.34</v>
      </c>
      <c r="I24" s="92"/>
      <c r="J24" s="95">
        <f t="shared" si="6"/>
        <v>2.613</v>
      </c>
    </row>
    <row r="25" spans="1:10">
      <c r="A25" s="92"/>
      <c r="B25" s="92">
        <v>3.25</v>
      </c>
      <c r="C25" s="92">
        <v>2</v>
      </c>
      <c r="D25" s="93">
        <v>0.16500000000000001</v>
      </c>
      <c r="E25" s="94">
        <f t="shared" si="7"/>
        <v>0.33</v>
      </c>
      <c r="F25" s="75">
        <v>8000</v>
      </c>
      <c r="G25" s="75" t="s">
        <v>263</v>
      </c>
      <c r="H25" s="75">
        <v>0.23</v>
      </c>
      <c r="I25" s="92"/>
      <c r="J25" s="95">
        <f t="shared" si="6"/>
        <v>2.69</v>
      </c>
    </row>
    <row r="26" spans="1:10">
      <c r="A26" s="92"/>
      <c r="B26" s="92">
        <v>3.25</v>
      </c>
      <c r="C26" s="92">
        <v>1.8</v>
      </c>
      <c r="D26" s="93">
        <v>0.16500000000000001</v>
      </c>
      <c r="E26" s="94">
        <f t="shared" si="7"/>
        <v>0.29700000000000004</v>
      </c>
      <c r="F26" s="75">
        <v>8000</v>
      </c>
      <c r="G26" s="75" t="s">
        <v>263</v>
      </c>
      <c r="H26" s="75">
        <v>0.23</v>
      </c>
      <c r="I26" s="92"/>
      <c r="J26" s="95">
        <f t="shared" si="6"/>
        <v>2.7229999999999999</v>
      </c>
    </row>
    <row r="27" spans="1:10">
      <c r="A27" s="98"/>
      <c r="B27" s="98"/>
      <c r="C27" s="98"/>
      <c r="D27" s="98"/>
      <c r="E27" s="98"/>
      <c r="F27" s="98"/>
      <c r="G27" s="98"/>
      <c r="H27" s="98"/>
      <c r="I27" s="98"/>
      <c r="J27" s="98"/>
    </row>
    <row r="28" spans="1:10">
      <c r="A28" s="98"/>
      <c r="B28" s="98"/>
      <c r="C28" s="98"/>
      <c r="D28" s="98"/>
      <c r="E28" s="98"/>
      <c r="F28" s="98" t="s">
        <v>268</v>
      </c>
      <c r="G28" s="98"/>
      <c r="H28" s="98"/>
      <c r="I28" s="98"/>
      <c r="J28" s="98"/>
    </row>
    <row r="29" spans="1:10">
      <c r="A29" s="98"/>
      <c r="B29" s="98"/>
      <c r="C29" s="98"/>
      <c r="D29" s="98"/>
      <c r="E29" s="98"/>
      <c r="F29" s="98"/>
      <c r="G29" s="98"/>
      <c r="H29" s="98"/>
      <c r="I29" s="98"/>
      <c r="J29" s="98"/>
    </row>
    <row r="30" spans="1:10">
      <c r="A30" s="98"/>
      <c r="B30" s="98"/>
      <c r="C30" s="98"/>
      <c r="D30" s="98"/>
      <c r="E30" s="98"/>
      <c r="F30" s="98"/>
      <c r="G30" s="98"/>
      <c r="H30" s="98"/>
      <c r="I30" s="98"/>
      <c r="J30" s="98"/>
    </row>
    <row r="31" spans="1:10">
      <c r="A31" s="98"/>
      <c r="B31" s="98"/>
      <c r="C31" s="98"/>
      <c r="D31" s="98"/>
      <c r="E31" s="98"/>
      <c r="F31" s="98"/>
      <c r="G31" s="98"/>
      <c r="H31" s="98"/>
      <c r="I31" s="98"/>
      <c r="J31" s="98"/>
    </row>
    <row r="32" spans="1:10">
      <c r="A32" s="98"/>
      <c r="B32" s="98"/>
      <c r="C32" s="99"/>
      <c r="D32" s="98"/>
      <c r="E32" s="98"/>
      <c r="F32" s="98"/>
      <c r="G32" s="98"/>
      <c r="H32" s="98"/>
      <c r="I32" s="98"/>
      <c r="J32" s="98"/>
    </row>
    <row r="33" spans="1:10">
      <c r="A33" s="92"/>
      <c r="B33" s="92" t="s">
        <v>269</v>
      </c>
      <c r="C33" s="100" t="s">
        <v>270</v>
      </c>
      <c r="D33" s="92" t="s">
        <v>271</v>
      </c>
      <c r="E33" s="101" t="s">
        <v>367</v>
      </c>
      <c r="F33" s="101" t="s">
        <v>272</v>
      </c>
      <c r="G33" s="101" t="s">
        <v>273</v>
      </c>
      <c r="H33" s="92" t="s">
        <v>274</v>
      </c>
      <c r="I33" s="92"/>
      <c r="J33" s="92" t="s">
        <v>275</v>
      </c>
    </row>
    <row r="34" spans="1:10">
      <c r="A34" s="101" t="s">
        <v>276</v>
      </c>
      <c r="B34" s="92">
        <v>1.4</v>
      </c>
      <c r="C34" s="100">
        <v>800</v>
      </c>
      <c r="D34" s="92">
        <v>50</v>
      </c>
      <c r="E34" s="92">
        <f>D34*B34</f>
        <v>70</v>
      </c>
      <c r="F34" s="92">
        <v>400</v>
      </c>
      <c r="G34" s="92">
        <v>350</v>
      </c>
      <c r="H34" s="92">
        <f>SUM(E34:G34)</f>
        <v>820</v>
      </c>
      <c r="I34" s="92"/>
      <c r="J34" s="95">
        <f>H34/C34</f>
        <v>1.0249999999999999</v>
      </c>
    </row>
    <row r="35" spans="1:10">
      <c r="A35" s="101" t="s">
        <v>276</v>
      </c>
      <c r="B35" s="92">
        <v>3.5</v>
      </c>
      <c r="C35" s="100">
        <v>2000</v>
      </c>
      <c r="D35" s="92">
        <v>50</v>
      </c>
      <c r="E35" s="92">
        <f t="shared" ref="E35:E39" si="8">D35*B35</f>
        <v>175</v>
      </c>
      <c r="F35" s="102">
        <v>400</v>
      </c>
      <c r="G35" s="102">
        <v>500</v>
      </c>
      <c r="H35" s="92">
        <f t="shared" ref="H35:H39" si="9">SUM(E35:G35)</f>
        <v>1075</v>
      </c>
      <c r="I35" s="92"/>
      <c r="J35" s="95">
        <f t="shared" ref="J35:J39" si="10">H35/C35</f>
        <v>0.53749999999999998</v>
      </c>
    </row>
    <row r="36" spans="1:10">
      <c r="A36" s="101" t="s">
        <v>276</v>
      </c>
      <c r="B36" s="92">
        <v>7</v>
      </c>
      <c r="C36" s="100">
        <v>4000</v>
      </c>
      <c r="D36" s="92">
        <v>50</v>
      </c>
      <c r="E36" s="92">
        <f t="shared" si="8"/>
        <v>350</v>
      </c>
      <c r="F36" s="102">
        <v>400</v>
      </c>
      <c r="G36" s="102">
        <v>600</v>
      </c>
      <c r="H36" s="92">
        <f t="shared" si="9"/>
        <v>1350</v>
      </c>
      <c r="I36" s="92"/>
      <c r="J36" s="95">
        <f t="shared" si="10"/>
        <v>0.33750000000000002</v>
      </c>
    </row>
    <row r="37" spans="1:10">
      <c r="A37" s="101" t="s">
        <v>276</v>
      </c>
      <c r="B37" s="92">
        <v>9</v>
      </c>
      <c r="C37" s="100">
        <v>5000</v>
      </c>
      <c r="D37" s="92">
        <v>50</v>
      </c>
      <c r="E37" s="92">
        <f t="shared" si="8"/>
        <v>450</v>
      </c>
      <c r="F37" s="102">
        <v>400</v>
      </c>
      <c r="G37" s="102">
        <v>650</v>
      </c>
      <c r="H37" s="92">
        <f t="shared" si="9"/>
        <v>1500</v>
      </c>
      <c r="I37" s="92"/>
      <c r="J37" s="95">
        <f t="shared" si="10"/>
        <v>0.3</v>
      </c>
    </row>
    <row r="38" spans="1:10">
      <c r="A38" s="101" t="s">
        <v>276</v>
      </c>
      <c r="B38" s="92">
        <v>14</v>
      </c>
      <c r="C38" s="100">
        <v>8000</v>
      </c>
      <c r="D38" s="92">
        <v>50</v>
      </c>
      <c r="E38" s="92">
        <f t="shared" si="8"/>
        <v>700</v>
      </c>
      <c r="F38" s="92">
        <v>400</v>
      </c>
      <c r="G38" s="92">
        <v>700</v>
      </c>
      <c r="H38" s="92">
        <f t="shared" si="9"/>
        <v>1800</v>
      </c>
      <c r="I38" s="92"/>
      <c r="J38" s="95">
        <f t="shared" si="10"/>
        <v>0.22500000000000001</v>
      </c>
    </row>
    <row r="39" spans="1:10">
      <c r="A39" s="101" t="s">
        <v>276</v>
      </c>
      <c r="B39" s="92">
        <v>18</v>
      </c>
      <c r="C39" s="103">
        <v>10000</v>
      </c>
      <c r="D39" s="92">
        <v>50</v>
      </c>
      <c r="E39" s="92">
        <f t="shared" si="8"/>
        <v>900</v>
      </c>
      <c r="F39" s="92">
        <v>400</v>
      </c>
      <c r="G39" s="92">
        <v>800</v>
      </c>
      <c r="H39" s="92">
        <f t="shared" si="9"/>
        <v>2100</v>
      </c>
      <c r="I39" s="92"/>
      <c r="J39" s="95">
        <f t="shared" si="10"/>
        <v>0.21</v>
      </c>
    </row>
    <row r="40" spans="1:10">
      <c r="A40" s="101"/>
      <c r="B40" s="92"/>
      <c r="C40" s="103"/>
      <c r="D40" s="92"/>
      <c r="E40" s="92"/>
      <c r="F40" s="92"/>
      <c r="G40" s="92"/>
      <c r="H40" s="92"/>
      <c r="I40" s="92"/>
      <c r="J40" s="95"/>
    </row>
    <row r="41" spans="1:10">
      <c r="A41" s="92" t="s">
        <v>368</v>
      </c>
      <c r="B41" s="92" t="s">
        <v>269</v>
      </c>
      <c r="C41" s="139" t="s">
        <v>270</v>
      </c>
      <c r="D41" s="92" t="s">
        <v>271</v>
      </c>
      <c r="E41" s="101" t="s">
        <v>367</v>
      </c>
      <c r="F41" s="101" t="s">
        <v>272</v>
      </c>
      <c r="G41" s="101" t="s">
        <v>273</v>
      </c>
      <c r="H41" s="92" t="s">
        <v>274</v>
      </c>
      <c r="I41" s="92"/>
      <c r="J41" s="92" t="s">
        <v>275</v>
      </c>
    </row>
    <row r="42" spans="1:10">
      <c r="A42" s="101" t="s">
        <v>276</v>
      </c>
      <c r="B42" s="92">
        <v>21.5</v>
      </c>
      <c r="C42" s="103">
        <v>12000</v>
      </c>
      <c r="D42" s="92"/>
      <c r="E42" s="92">
        <v>2350</v>
      </c>
      <c r="F42" s="92">
        <v>700</v>
      </c>
      <c r="G42" s="92">
        <v>800</v>
      </c>
      <c r="H42" s="92">
        <f t="shared" ref="H42" si="11">SUM(E42:G42)</f>
        <v>3850</v>
      </c>
      <c r="I42" s="92"/>
      <c r="J42" s="95">
        <f t="shared" ref="J42" si="12">H42/C42</f>
        <v>0.32083333333333336</v>
      </c>
    </row>
    <row r="43" spans="1:10">
      <c r="C43" t="s">
        <v>369</v>
      </c>
    </row>
    <row r="46" spans="1:10">
      <c r="A46" s="92" t="s">
        <v>368</v>
      </c>
      <c r="B46" s="92" t="s">
        <v>269</v>
      </c>
      <c r="C46" s="142" t="s">
        <v>270</v>
      </c>
      <c r="D46" s="92" t="s">
        <v>271</v>
      </c>
      <c r="E46" s="101" t="s">
        <v>367</v>
      </c>
      <c r="F46" s="101" t="s">
        <v>272</v>
      </c>
      <c r="G46" s="101" t="s">
        <v>273</v>
      </c>
      <c r="H46" s="92" t="s">
        <v>274</v>
      </c>
      <c r="I46" s="92"/>
      <c r="J46" s="92" t="s">
        <v>275</v>
      </c>
    </row>
    <row r="47" spans="1:10">
      <c r="A47" s="101" t="s">
        <v>276</v>
      </c>
      <c r="B47" s="92">
        <v>21.5</v>
      </c>
      <c r="C47" s="103">
        <v>12000</v>
      </c>
      <c r="D47" s="92"/>
      <c r="E47" s="92">
        <v>1950</v>
      </c>
      <c r="F47" s="92">
        <v>700</v>
      </c>
      <c r="G47" s="92">
        <v>800</v>
      </c>
      <c r="H47" s="92">
        <f t="shared" ref="H47" si="13">SUM(E47:G47)</f>
        <v>3450</v>
      </c>
      <c r="I47" s="92"/>
      <c r="J47" s="95">
        <f t="shared" ref="J47" si="14">H47/C47</f>
        <v>0.28749999999999998</v>
      </c>
    </row>
    <row r="48" spans="1:10">
      <c r="C48" t="s">
        <v>398</v>
      </c>
    </row>
    <row r="51" spans="1:10">
      <c r="A51" s="92" t="s">
        <v>368</v>
      </c>
      <c r="B51" s="92" t="s">
        <v>269</v>
      </c>
      <c r="C51" s="142" t="s">
        <v>270</v>
      </c>
      <c r="D51" s="92" t="s">
        <v>271</v>
      </c>
      <c r="E51" s="101" t="s">
        <v>367</v>
      </c>
      <c r="F51" s="101" t="s">
        <v>272</v>
      </c>
      <c r="G51" s="101" t="s">
        <v>273</v>
      </c>
      <c r="H51" s="92" t="s">
        <v>274</v>
      </c>
      <c r="I51" s="92"/>
      <c r="J51" s="92" t="s">
        <v>275</v>
      </c>
    </row>
    <row r="52" spans="1:10">
      <c r="A52" s="101" t="s">
        <v>276</v>
      </c>
      <c r="B52" s="92">
        <v>15</v>
      </c>
      <c r="C52" s="103">
        <v>12000</v>
      </c>
      <c r="D52" s="92"/>
      <c r="E52" s="92">
        <f>15*70</f>
        <v>1050</v>
      </c>
      <c r="F52" s="92">
        <v>400</v>
      </c>
      <c r="G52" s="92">
        <v>500</v>
      </c>
      <c r="H52" s="92">
        <f t="shared" ref="H52" si="15">SUM(E52:G52)</f>
        <v>1950</v>
      </c>
      <c r="I52" s="92"/>
      <c r="J52" s="95">
        <f t="shared" ref="J52" si="16">H52/C52</f>
        <v>0.16250000000000001</v>
      </c>
    </row>
    <row r="54" spans="1:10">
      <c r="B54" s="143"/>
    </row>
    <row r="55" spans="1:10" ht="15">
      <c r="B55" s="144" t="s">
        <v>382</v>
      </c>
    </row>
    <row r="56" spans="1:10" ht="15">
      <c r="B56" s="144" t="s">
        <v>383</v>
      </c>
    </row>
    <row r="57" spans="1:10" ht="15">
      <c r="B57" s="144" t="s">
        <v>384</v>
      </c>
    </row>
    <row r="58" spans="1:10" ht="15">
      <c r="B58" s="144" t="s">
        <v>385</v>
      </c>
    </row>
    <row r="59" spans="1:10" ht="15">
      <c r="B59" s="144" t="s">
        <v>386</v>
      </c>
    </row>
    <row r="60" spans="1:10" ht="15">
      <c r="B60" s="144"/>
    </row>
    <row r="61" spans="1:10" ht="15">
      <c r="B61" s="144" t="s">
        <v>387</v>
      </c>
    </row>
    <row r="62" spans="1:10" ht="15">
      <c r="B62" s="144" t="s">
        <v>388</v>
      </c>
    </row>
    <row r="63" spans="1:10" ht="15.75">
      <c r="B63" s="144" t="s">
        <v>389</v>
      </c>
    </row>
    <row r="64" spans="1:10" ht="28.5">
      <c r="B64" s="145" t="s">
        <v>386</v>
      </c>
    </row>
    <row r="66" spans="2:11">
      <c r="B66" s="105"/>
      <c r="C66" s="105"/>
      <c r="D66" s="105"/>
      <c r="E66" s="105"/>
      <c r="F66" s="105" t="s">
        <v>392</v>
      </c>
      <c r="G66" s="105" t="s">
        <v>393</v>
      </c>
      <c r="H66" s="105" t="s">
        <v>394</v>
      </c>
      <c r="I66" s="105" t="s">
        <v>395</v>
      </c>
      <c r="J66" s="105" t="s">
        <v>396</v>
      </c>
      <c r="K66" s="105" t="s">
        <v>397</v>
      </c>
    </row>
    <row r="67" spans="2:11" ht="16.5">
      <c r="B67" s="146" t="s">
        <v>390</v>
      </c>
      <c r="C67" s="105"/>
      <c r="D67" s="105"/>
      <c r="E67" s="105"/>
      <c r="F67" s="105">
        <v>12000</v>
      </c>
      <c r="G67" s="105">
        <v>48</v>
      </c>
      <c r="H67" s="105">
        <f>F67/G67</f>
        <v>250</v>
      </c>
      <c r="I67" s="105">
        <f>H67*0.038</f>
        <v>9.5</v>
      </c>
      <c r="J67" s="105">
        <f>I67*1.3</f>
        <v>12.35</v>
      </c>
      <c r="K67" s="105">
        <v>15</v>
      </c>
    </row>
    <row r="68" spans="2:11" ht="16.5">
      <c r="B68" s="146" t="s">
        <v>391</v>
      </c>
      <c r="C68" s="105"/>
      <c r="D68" s="105"/>
      <c r="E68" s="105"/>
      <c r="F68" s="105">
        <v>12000</v>
      </c>
      <c r="G68" s="105">
        <v>60</v>
      </c>
      <c r="H68" s="105">
        <f>F68/G68</f>
        <v>200</v>
      </c>
      <c r="I68" s="105">
        <f>H68*0.047</f>
        <v>9.4</v>
      </c>
      <c r="J68" s="105">
        <f>I68*1.3</f>
        <v>12.22</v>
      </c>
      <c r="K68" s="105">
        <v>15</v>
      </c>
    </row>
  </sheetData>
  <mergeCells count="2">
    <mergeCell ref="C1:C2"/>
    <mergeCell ref="F1:F2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3"/>
  <sheetViews>
    <sheetView workbookViewId="0">
      <selection activeCell="J19" sqref="A1:J19"/>
    </sheetView>
  </sheetViews>
  <sheetFormatPr defaultRowHeight="12.75"/>
  <cols>
    <col min="1" max="1" width="17.625" style="36" customWidth="1"/>
    <col min="2" max="3" width="9" style="36"/>
    <col min="4" max="5" width="11" style="36" customWidth="1"/>
    <col min="6" max="6" width="14.625" style="36" customWidth="1"/>
    <col min="7" max="10" width="11" style="36" customWidth="1"/>
    <col min="11" max="16384" width="9" style="36"/>
  </cols>
  <sheetData>
    <row r="1" spans="1:11">
      <c r="A1" s="176"/>
      <c r="B1" s="176"/>
      <c r="C1" s="100"/>
      <c r="D1" s="176" t="s">
        <v>283</v>
      </c>
      <c r="E1" s="176"/>
      <c r="F1" s="176"/>
      <c r="G1" s="100"/>
      <c r="H1" s="176" t="s">
        <v>284</v>
      </c>
      <c r="I1" s="176"/>
      <c r="J1" s="176"/>
    </row>
    <row r="2" spans="1:11">
      <c r="A2" s="176"/>
      <c r="B2" s="176"/>
      <c r="C2" s="100" t="s">
        <v>285</v>
      </c>
      <c r="D2" s="100">
        <v>20</v>
      </c>
      <c r="E2" s="100">
        <v>40</v>
      </c>
      <c r="F2" s="100" t="s">
        <v>286</v>
      </c>
      <c r="G2" s="100" t="s">
        <v>287</v>
      </c>
      <c r="H2" s="100">
        <v>20</v>
      </c>
      <c r="I2" s="100">
        <v>40</v>
      </c>
      <c r="J2" s="100" t="s">
        <v>286</v>
      </c>
    </row>
    <row r="3" spans="1:11">
      <c r="A3" s="109" t="s">
        <v>288</v>
      </c>
      <c r="B3" s="110" t="s">
        <v>292</v>
      </c>
      <c r="C3" s="140"/>
      <c r="D3" s="140">
        <v>5200</v>
      </c>
      <c r="E3" s="140">
        <v>9500</v>
      </c>
      <c r="F3" s="140"/>
      <c r="G3" s="140"/>
      <c r="H3" s="140">
        <v>5200</v>
      </c>
      <c r="I3" s="140">
        <v>9500</v>
      </c>
      <c r="J3" s="140"/>
    </row>
    <row r="4" spans="1:11">
      <c r="A4" s="109" t="s">
        <v>288</v>
      </c>
      <c r="B4" s="110" t="s">
        <v>289</v>
      </c>
      <c r="C4" s="100">
        <v>1800</v>
      </c>
      <c r="D4" s="100">
        <v>6000</v>
      </c>
      <c r="E4" s="100">
        <v>12000</v>
      </c>
      <c r="F4" s="100">
        <v>14000</v>
      </c>
      <c r="G4" s="100">
        <v>1500</v>
      </c>
      <c r="H4" s="100">
        <v>6000</v>
      </c>
      <c r="I4" s="100">
        <v>12000</v>
      </c>
      <c r="J4" s="100">
        <v>14000</v>
      </c>
      <c r="K4" s="173" t="s">
        <v>290</v>
      </c>
    </row>
    <row r="5" spans="1:11">
      <c r="A5" s="109" t="s">
        <v>291</v>
      </c>
      <c r="B5" s="110" t="s">
        <v>292</v>
      </c>
      <c r="C5" s="100">
        <v>3600</v>
      </c>
      <c r="D5" s="100">
        <v>10000</v>
      </c>
      <c r="E5" s="100">
        <v>20000</v>
      </c>
      <c r="F5" s="100">
        <v>22000</v>
      </c>
      <c r="G5" s="100">
        <v>2150</v>
      </c>
      <c r="H5" s="100">
        <v>10000</v>
      </c>
      <c r="I5" s="100">
        <v>20000</v>
      </c>
      <c r="J5" s="100">
        <v>22000</v>
      </c>
      <c r="K5" s="174"/>
    </row>
    <row r="6" spans="1:11">
      <c r="A6" s="109" t="s">
        <v>293</v>
      </c>
      <c r="B6" s="110" t="s">
        <v>289</v>
      </c>
      <c r="C6" s="110"/>
      <c r="D6" s="100">
        <v>5000</v>
      </c>
      <c r="E6" s="100">
        <v>10000</v>
      </c>
      <c r="F6" s="100">
        <v>12000</v>
      </c>
      <c r="G6" s="100"/>
      <c r="H6" s="100">
        <v>5000</v>
      </c>
      <c r="I6" s="100">
        <v>10000</v>
      </c>
      <c r="J6" s="100">
        <v>12000</v>
      </c>
      <c r="K6" s="111"/>
    </row>
    <row r="7" spans="1:11">
      <c r="A7" s="109" t="s">
        <v>294</v>
      </c>
      <c r="B7" s="110" t="s">
        <v>292</v>
      </c>
      <c r="C7" s="110"/>
      <c r="D7" s="100">
        <v>8000</v>
      </c>
      <c r="E7" s="100">
        <v>16000</v>
      </c>
      <c r="F7" s="100">
        <v>17000</v>
      </c>
      <c r="G7" s="100"/>
      <c r="H7" s="100">
        <v>8000</v>
      </c>
      <c r="I7" s="100">
        <v>16000</v>
      </c>
      <c r="J7" s="100">
        <v>17000</v>
      </c>
      <c r="K7" s="111"/>
    </row>
    <row r="8" spans="1:11">
      <c r="A8" s="109"/>
      <c r="B8" s="109"/>
      <c r="C8" s="109"/>
      <c r="D8" s="100"/>
      <c r="E8" s="100"/>
      <c r="F8" s="100"/>
      <c r="G8" s="100"/>
      <c r="H8" s="100"/>
      <c r="I8" s="100"/>
      <c r="J8" s="100"/>
    </row>
    <row r="9" spans="1:11">
      <c r="A9" s="109" t="s">
        <v>295</v>
      </c>
      <c r="B9" s="109" t="s">
        <v>296</v>
      </c>
      <c r="C9" s="109"/>
      <c r="D9" s="112">
        <v>550</v>
      </c>
      <c r="E9" s="112">
        <v>560</v>
      </c>
      <c r="F9" s="112">
        <v>600</v>
      </c>
      <c r="G9" s="112"/>
      <c r="H9" s="112">
        <v>550</v>
      </c>
      <c r="I9" s="112">
        <v>560</v>
      </c>
      <c r="J9" s="112">
        <v>600</v>
      </c>
      <c r="K9" s="113" t="s">
        <v>297</v>
      </c>
    </row>
    <row r="10" spans="1:11">
      <c r="A10" s="109"/>
      <c r="B10" s="109"/>
      <c r="C10" s="109"/>
      <c r="D10" s="100"/>
      <c r="E10" s="100"/>
      <c r="F10" s="100"/>
      <c r="G10" s="100"/>
      <c r="H10" s="100"/>
      <c r="I10" s="100"/>
      <c r="J10" s="100"/>
    </row>
    <row r="11" spans="1:11">
      <c r="A11" s="109" t="s">
        <v>298</v>
      </c>
      <c r="B11" s="110" t="s">
        <v>299</v>
      </c>
      <c r="C11" s="110">
        <v>450</v>
      </c>
      <c r="D11" s="114">
        <v>1300</v>
      </c>
      <c r="E11" s="114">
        <v>1800</v>
      </c>
      <c r="F11" s="114">
        <v>1800</v>
      </c>
      <c r="G11" s="114">
        <v>420</v>
      </c>
      <c r="H11" s="115">
        <v>1950</v>
      </c>
      <c r="I11" s="115">
        <v>2500</v>
      </c>
      <c r="J11" s="115">
        <v>2500</v>
      </c>
      <c r="K11" s="175" t="s">
        <v>300</v>
      </c>
    </row>
    <row r="12" spans="1:11">
      <c r="A12" s="109" t="s">
        <v>272</v>
      </c>
      <c r="B12" s="110" t="s">
        <v>301</v>
      </c>
      <c r="C12" s="110">
        <v>400</v>
      </c>
      <c r="D12" s="26">
        <v>700</v>
      </c>
      <c r="E12" s="26">
        <v>700</v>
      </c>
      <c r="F12" s="26">
        <v>700</v>
      </c>
      <c r="G12" s="112">
        <v>400</v>
      </c>
      <c r="H12" s="26">
        <v>700</v>
      </c>
      <c r="I12" s="26">
        <v>700</v>
      </c>
      <c r="J12" s="26">
        <v>700</v>
      </c>
      <c r="K12" s="175"/>
    </row>
    <row r="13" spans="1:11">
      <c r="A13" s="109" t="s">
        <v>302</v>
      </c>
      <c r="B13" s="110" t="s">
        <v>303</v>
      </c>
      <c r="C13" s="110">
        <v>600</v>
      </c>
      <c r="D13" s="21">
        <v>700</v>
      </c>
      <c r="E13" s="21">
        <v>800</v>
      </c>
      <c r="F13" s="21">
        <v>800</v>
      </c>
      <c r="G13" s="112">
        <v>600</v>
      </c>
      <c r="H13" s="112">
        <v>800</v>
      </c>
      <c r="I13" s="112">
        <v>900</v>
      </c>
      <c r="J13" s="112">
        <v>900</v>
      </c>
      <c r="K13" s="175"/>
    </row>
    <row r="14" spans="1:11">
      <c r="A14" s="109" t="s">
        <v>304</v>
      </c>
      <c r="B14" s="109"/>
      <c r="C14" s="109"/>
      <c r="D14" s="112"/>
      <c r="E14" s="112"/>
      <c r="F14" s="112"/>
      <c r="G14" s="112"/>
      <c r="H14" s="112" t="s">
        <v>305</v>
      </c>
      <c r="I14" s="112" t="s">
        <v>305</v>
      </c>
      <c r="J14" s="112" t="s">
        <v>305</v>
      </c>
      <c r="K14" s="175"/>
    </row>
    <row r="15" spans="1:11">
      <c r="A15" s="109" t="s">
        <v>306</v>
      </c>
      <c r="B15" s="109"/>
      <c r="C15" s="109">
        <f>SUM(C11:C14)</f>
        <v>1450</v>
      </c>
      <c r="D15" s="112">
        <f>SUM(D11:D13)</f>
        <v>2700</v>
      </c>
      <c r="E15" s="112">
        <f>SUM(E11:E13)</f>
        <v>3300</v>
      </c>
      <c r="F15" s="112">
        <f>SUM(F11:F13)</f>
        <v>3300</v>
      </c>
      <c r="G15" s="112">
        <f>SUM(G11:G13)</f>
        <v>1420</v>
      </c>
      <c r="H15" s="112">
        <f>SUM(H11:H13)</f>
        <v>3450</v>
      </c>
      <c r="I15" s="112">
        <f>SUM(I11:I14)</f>
        <v>4100</v>
      </c>
      <c r="J15" s="112">
        <f>SUM(J11:J14)</f>
        <v>4100</v>
      </c>
      <c r="K15" s="175"/>
    </row>
    <row r="16" spans="1:11">
      <c r="A16" s="109"/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3">
      <c r="A17" s="109"/>
      <c r="B17" s="109"/>
      <c r="C17" s="109"/>
      <c r="D17" s="117">
        <f>D15/D3</f>
        <v>0.51923076923076927</v>
      </c>
      <c r="E17" s="117">
        <f>E15/E3</f>
        <v>0.3473684210526316</v>
      </c>
      <c r="F17" s="109"/>
      <c r="G17" s="109"/>
      <c r="H17" s="117">
        <f>H15/H3</f>
        <v>0.66346153846153844</v>
      </c>
      <c r="I17" s="117">
        <f t="shared" ref="I17" si="0">I15/I3</f>
        <v>0.43157894736842106</v>
      </c>
      <c r="J17" s="109"/>
    </row>
    <row r="18" spans="1:13">
      <c r="A18" s="109" t="s">
        <v>288</v>
      </c>
      <c r="B18" s="110" t="s">
        <v>307</v>
      </c>
      <c r="C18" s="116">
        <f>C15/C4</f>
        <v>0.80555555555555558</v>
      </c>
      <c r="D18" s="117">
        <f>D15/D4</f>
        <v>0.45</v>
      </c>
      <c r="E18" s="117">
        <f t="shared" ref="E18:J18" si="1">E15/E4</f>
        <v>0.27500000000000002</v>
      </c>
      <c r="F18" s="117">
        <f t="shared" si="1"/>
        <v>0.23571428571428571</v>
      </c>
      <c r="G18" s="117">
        <f>G15/G4</f>
        <v>0.94666666666666666</v>
      </c>
      <c r="H18" s="117">
        <f>H15/H4</f>
        <v>0.57499999999999996</v>
      </c>
      <c r="I18" s="117">
        <f>I15/I4</f>
        <v>0.34166666666666667</v>
      </c>
      <c r="J18" s="117">
        <f t="shared" si="1"/>
        <v>0.29285714285714287</v>
      </c>
    </row>
    <row r="19" spans="1:13">
      <c r="A19" s="109" t="s">
        <v>291</v>
      </c>
      <c r="B19" s="110" t="s">
        <v>402</v>
      </c>
      <c r="C19" s="116">
        <f>C15/C5</f>
        <v>0.40277777777777779</v>
      </c>
      <c r="D19" s="117">
        <f>D15/D5</f>
        <v>0.27</v>
      </c>
      <c r="E19" s="117">
        <f t="shared" ref="E19:J19" si="2">E15/E5</f>
        <v>0.16500000000000001</v>
      </c>
      <c r="F19" s="117">
        <f t="shared" si="2"/>
        <v>0.15</v>
      </c>
      <c r="G19" s="117">
        <f>G15/G5</f>
        <v>0.66046511627906979</v>
      </c>
      <c r="H19" s="117">
        <f>H15/H5</f>
        <v>0.34499999999999997</v>
      </c>
      <c r="I19" s="117">
        <f>I15/I5</f>
        <v>0.20499999999999999</v>
      </c>
      <c r="J19" s="117">
        <f t="shared" si="2"/>
        <v>0.18636363636363637</v>
      </c>
      <c r="K19" s="36" t="s">
        <v>403</v>
      </c>
    </row>
    <row r="20" spans="1:13">
      <c r="F20" s="118"/>
      <c r="G20" s="118"/>
    </row>
    <row r="22" spans="1:13">
      <c r="A22" s="36" t="s">
        <v>308</v>
      </c>
      <c r="B22" s="36" t="s">
        <v>283</v>
      </c>
      <c r="C22" s="36" t="s">
        <v>309</v>
      </c>
      <c r="H22" s="136" t="s">
        <v>310</v>
      </c>
      <c r="I22" s="137">
        <v>43119</v>
      </c>
      <c r="M22" s="113"/>
    </row>
    <row r="23" spans="1:13">
      <c r="B23" s="36" t="s">
        <v>284</v>
      </c>
      <c r="C23" s="36" t="s">
        <v>311</v>
      </c>
      <c r="G23" s="36" t="s">
        <v>371</v>
      </c>
    </row>
    <row r="24" spans="1:13">
      <c r="G24" s="141" t="s">
        <v>372</v>
      </c>
      <c r="J24" s="36" t="s">
        <v>380</v>
      </c>
    </row>
    <row r="25" spans="1:13">
      <c r="A25" s="36" t="s">
        <v>430</v>
      </c>
      <c r="B25" s="36">
        <v>500</v>
      </c>
      <c r="C25" s="36" t="s">
        <v>431</v>
      </c>
      <c r="E25" s="36" t="s">
        <v>429</v>
      </c>
      <c r="G25" s="141"/>
    </row>
    <row r="26" spans="1:13">
      <c r="A26" s="37" t="s">
        <v>312</v>
      </c>
      <c r="B26" s="37">
        <v>1200</v>
      </c>
      <c r="C26" s="89" t="s">
        <v>328</v>
      </c>
      <c r="D26" s="37"/>
      <c r="E26" s="37" t="s">
        <v>313</v>
      </c>
      <c r="G26" s="119" t="s">
        <v>370</v>
      </c>
      <c r="J26" s="36" t="s">
        <v>381</v>
      </c>
    </row>
    <row r="27" spans="1:13">
      <c r="A27" s="37" t="s">
        <v>312</v>
      </c>
      <c r="B27" s="37">
        <v>2400</v>
      </c>
      <c r="C27" s="89" t="s">
        <v>329</v>
      </c>
      <c r="D27" s="37"/>
      <c r="E27" s="37" t="s">
        <v>314</v>
      </c>
      <c r="G27" s="37"/>
    </row>
    <row r="28" spans="1:13">
      <c r="A28" s="37" t="s">
        <v>312</v>
      </c>
      <c r="B28" s="37">
        <v>4800</v>
      </c>
      <c r="C28" s="89" t="s">
        <v>330</v>
      </c>
      <c r="D28" s="37"/>
      <c r="E28" s="37" t="s">
        <v>315</v>
      </c>
      <c r="G28" s="37"/>
      <c r="J28" s="36" t="s">
        <v>373</v>
      </c>
    </row>
    <row r="29" spans="1:13">
      <c r="A29" s="37"/>
      <c r="B29" s="37"/>
      <c r="C29" s="89"/>
      <c r="D29" s="37"/>
      <c r="E29" s="37"/>
      <c r="G29" s="37" t="s">
        <v>316</v>
      </c>
      <c r="H29" s="36">
        <v>2150</v>
      </c>
      <c r="I29" s="36" t="s">
        <v>317</v>
      </c>
      <c r="J29" s="36" t="s">
        <v>366</v>
      </c>
    </row>
    <row r="30" spans="1:13">
      <c r="A30" s="37" t="s">
        <v>318</v>
      </c>
      <c r="B30" s="37">
        <v>800</v>
      </c>
      <c r="C30" s="89" t="s">
        <v>319</v>
      </c>
      <c r="D30" s="37"/>
      <c r="E30" s="37" t="s">
        <v>320</v>
      </c>
      <c r="G30" s="37"/>
      <c r="J30" s="36" t="s">
        <v>374</v>
      </c>
    </row>
    <row r="31" spans="1:13">
      <c r="A31" s="37" t="s">
        <v>318</v>
      </c>
      <c r="B31" s="37">
        <v>1800</v>
      </c>
      <c r="C31" s="89" t="s">
        <v>321</v>
      </c>
      <c r="D31" s="37"/>
      <c r="E31" s="37" t="s">
        <v>322</v>
      </c>
      <c r="G31" s="37" t="s">
        <v>323</v>
      </c>
      <c r="H31" s="36">
        <v>1800</v>
      </c>
      <c r="I31" s="36" t="s">
        <v>324</v>
      </c>
      <c r="J31" s="36" t="s">
        <v>365</v>
      </c>
    </row>
    <row r="32" spans="1:13">
      <c r="A32" s="37" t="s">
        <v>318</v>
      </c>
      <c r="B32" s="37">
        <v>3780</v>
      </c>
      <c r="C32" s="89" t="s">
        <v>325</v>
      </c>
      <c r="D32" s="37"/>
      <c r="E32" s="37" t="s">
        <v>326</v>
      </c>
      <c r="G32" s="37"/>
    </row>
    <row r="34" spans="1:10">
      <c r="A34" s="36" t="s">
        <v>377</v>
      </c>
      <c r="H34" s="119"/>
      <c r="I34" s="119"/>
      <c r="J34" s="119"/>
    </row>
    <row r="35" spans="1:10">
      <c r="A35" s="37" t="s">
        <v>327</v>
      </c>
      <c r="B35" s="37">
        <v>1200</v>
      </c>
      <c r="C35" s="89" t="s">
        <v>328</v>
      </c>
      <c r="D35" s="37"/>
      <c r="E35" s="37" t="s">
        <v>313</v>
      </c>
      <c r="H35" s="119"/>
      <c r="J35" s="119"/>
    </row>
    <row r="36" spans="1:10">
      <c r="A36" s="37" t="s">
        <v>327</v>
      </c>
      <c r="B36" s="37">
        <v>2400</v>
      </c>
      <c r="C36" s="89" t="s">
        <v>376</v>
      </c>
      <c r="D36" s="37"/>
      <c r="E36" s="37" t="s">
        <v>314</v>
      </c>
    </row>
    <row r="37" spans="1:10">
      <c r="A37" s="37" t="s">
        <v>327</v>
      </c>
      <c r="B37" s="37">
        <v>3000</v>
      </c>
      <c r="C37" s="89" t="s">
        <v>376</v>
      </c>
      <c r="D37" s="37"/>
      <c r="E37" s="37" t="s">
        <v>378</v>
      </c>
    </row>
    <row r="38" spans="1:10" ht="16.5" customHeight="1">
      <c r="A38" s="37" t="s">
        <v>327</v>
      </c>
      <c r="B38" s="37">
        <v>4800</v>
      </c>
      <c r="C38" s="89" t="s">
        <v>375</v>
      </c>
      <c r="D38" s="37"/>
      <c r="E38" s="37" t="s">
        <v>315</v>
      </c>
      <c r="G38" s="150" t="s">
        <v>404</v>
      </c>
      <c r="I38" s="119"/>
    </row>
    <row r="39" spans="1:10" ht="16.5" customHeight="1">
      <c r="A39" s="37" t="s">
        <v>327</v>
      </c>
      <c r="B39" s="37">
        <v>6000</v>
      </c>
      <c r="C39" s="89" t="s">
        <v>375</v>
      </c>
      <c r="D39" s="37"/>
      <c r="E39" s="37" t="s">
        <v>379</v>
      </c>
      <c r="G39" s="150" t="s">
        <v>405</v>
      </c>
    </row>
    <row r="40" spans="1:10" ht="16.5" customHeight="1">
      <c r="A40" s="37"/>
      <c r="B40" s="37"/>
      <c r="C40" s="89"/>
      <c r="D40" s="37"/>
      <c r="E40" s="37"/>
      <c r="G40" s="150" t="s">
        <v>406</v>
      </c>
    </row>
    <row r="41" spans="1:10" ht="16.5" customHeight="1">
      <c r="A41" s="37" t="s">
        <v>331</v>
      </c>
      <c r="B41" s="37">
        <v>800</v>
      </c>
      <c r="C41" s="89" t="s">
        <v>319</v>
      </c>
      <c r="D41" s="37"/>
      <c r="E41" s="37" t="s">
        <v>320</v>
      </c>
      <c r="G41" s="145" t="s">
        <v>407</v>
      </c>
    </row>
    <row r="42" spans="1:10">
      <c r="A42" s="37" t="s">
        <v>331</v>
      </c>
      <c r="B42" s="37">
        <v>1500</v>
      </c>
      <c r="C42" s="89" t="s">
        <v>332</v>
      </c>
      <c r="D42" s="37"/>
      <c r="E42" s="37" t="s">
        <v>322</v>
      </c>
      <c r="G42" s="36" t="s">
        <v>432</v>
      </c>
    </row>
    <row r="43" spans="1:10">
      <c r="A43" s="37" t="s">
        <v>331</v>
      </c>
      <c r="B43" s="37">
        <v>3780</v>
      </c>
      <c r="C43" s="89" t="s">
        <v>325</v>
      </c>
      <c r="D43" s="37"/>
      <c r="E43" s="37" t="s">
        <v>326</v>
      </c>
    </row>
    <row r="44" spans="1:10">
      <c r="G44" s="36" t="s">
        <v>433</v>
      </c>
    </row>
    <row r="46" spans="1:10" ht="13.5" thickBot="1"/>
    <row r="47" spans="1:10">
      <c r="A47" s="120" t="s">
        <v>333</v>
      </c>
      <c r="B47" s="121" t="s">
        <v>334</v>
      </c>
      <c r="C47" s="122"/>
      <c r="D47" s="122"/>
      <c r="E47" s="123"/>
      <c r="F47" s="122" t="s">
        <v>335</v>
      </c>
      <c r="G47" s="122" t="s">
        <v>336</v>
      </c>
      <c r="H47" s="123" t="s">
        <v>401</v>
      </c>
    </row>
    <row r="48" spans="1:10">
      <c r="A48" s="124"/>
      <c r="B48" s="125" t="s">
        <v>337</v>
      </c>
      <c r="C48" s="126" t="s">
        <v>338</v>
      </c>
      <c r="D48" s="125" t="s">
        <v>339</v>
      </c>
      <c r="E48" s="127"/>
      <c r="F48" s="125" t="s">
        <v>340</v>
      </c>
      <c r="G48" s="125">
        <v>0.45</v>
      </c>
      <c r="H48" s="147">
        <v>0.16500000000000001</v>
      </c>
    </row>
    <row r="49" spans="1:8">
      <c r="A49" s="124" t="s">
        <v>341</v>
      </c>
      <c r="B49" s="125">
        <v>61103030</v>
      </c>
      <c r="C49" s="128">
        <v>0.32</v>
      </c>
      <c r="D49" s="129">
        <v>53</v>
      </c>
      <c r="E49" s="130" t="s">
        <v>342</v>
      </c>
      <c r="F49" s="125" t="s">
        <v>343</v>
      </c>
      <c r="G49" s="125">
        <v>0.75</v>
      </c>
      <c r="H49" s="148">
        <v>0.32</v>
      </c>
    </row>
    <row r="50" spans="1:8">
      <c r="A50" s="124"/>
      <c r="B50" s="125"/>
      <c r="C50" s="128"/>
      <c r="D50" s="129">
        <v>59</v>
      </c>
      <c r="E50" s="127"/>
      <c r="F50" s="125" t="s">
        <v>344</v>
      </c>
      <c r="G50" s="125">
        <v>0.2</v>
      </c>
      <c r="H50" s="148">
        <v>0.06</v>
      </c>
    </row>
    <row r="51" spans="1:8">
      <c r="A51" s="124"/>
      <c r="B51" s="125"/>
      <c r="C51" s="128"/>
      <c r="D51" s="125"/>
      <c r="E51" s="127"/>
      <c r="F51" s="125" t="s">
        <v>345</v>
      </c>
      <c r="G51" s="125">
        <v>0.45</v>
      </c>
      <c r="H51" s="148">
        <v>0.16</v>
      </c>
    </row>
    <row r="52" spans="1:8">
      <c r="A52" s="124" t="s">
        <v>243</v>
      </c>
      <c r="B52" s="125">
        <v>61102020</v>
      </c>
      <c r="C52" s="131">
        <v>0.16500000000000001</v>
      </c>
      <c r="D52" s="129">
        <v>69</v>
      </c>
      <c r="E52" s="130" t="s">
        <v>242</v>
      </c>
      <c r="F52" s="125" t="s">
        <v>346</v>
      </c>
      <c r="G52" s="125">
        <v>0.2</v>
      </c>
      <c r="H52" s="127" t="s">
        <v>399</v>
      </c>
    </row>
    <row r="53" spans="1:8">
      <c r="A53" s="124"/>
      <c r="B53" s="125"/>
      <c r="C53" s="131"/>
      <c r="D53" s="129">
        <v>79</v>
      </c>
      <c r="E53" s="127"/>
      <c r="H53" s="127"/>
    </row>
    <row r="54" spans="1:8">
      <c r="A54" s="124"/>
      <c r="B54" s="125"/>
      <c r="C54" s="131"/>
      <c r="D54" s="125"/>
      <c r="E54" s="127"/>
      <c r="F54" s="125" t="s">
        <v>347</v>
      </c>
      <c r="G54" s="125">
        <v>0.45</v>
      </c>
      <c r="H54" s="148">
        <v>0.16</v>
      </c>
    </row>
    <row r="55" spans="1:8">
      <c r="A55" s="124" t="s">
        <v>348</v>
      </c>
      <c r="B55" s="125">
        <v>61109090</v>
      </c>
      <c r="C55" s="128">
        <v>0.06</v>
      </c>
      <c r="D55" s="129">
        <v>42</v>
      </c>
      <c r="E55" s="130">
        <v>845</v>
      </c>
      <c r="F55" s="125" t="s">
        <v>349</v>
      </c>
      <c r="G55" s="125">
        <v>0.25</v>
      </c>
      <c r="H55" s="147">
        <v>8.3000000000000004E-2</v>
      </c>
    </row>
    <row r="56" spans="1:8">
      <c r="A56" s="124"/>
      <c r="B56" s="125"/>
      <c r="C56" s="128"/>
      <c r="D56" s="125"/>
      <c r="E56" s="127"/>
      <c r="F56" s="125" t="s">
        <v>350</v>
      </c>
      <c r="G56" s="125">
        <v>0.45</v>
      </c>
      <c r="H56" s="148">
        <v>0.16</v>
      </c>
    </row>
    <row r="57" spans="1:8">
      <c r="A57" s="124" t="s">
        <v>351</v>
      </c>
      <c r="B57" s="125">
        <v>61101110</v>
      </c>
      <c r="C57" s="128">
        <v>0.16</v>
      </c>
      <c r="D57" s="129">
        <v>70</v>
      </c>
      <c r="E57" s="127" t="s">
        <v>352</v>
      </c>
      <c r="F57" s="125" t="s">
        <v>353</v>
      </c>
      <c r="G57" s="125">
        <v>0.35</v>
      </c>
      <c r="H57" s="147">
        <v>0.115</v>
      </c>
    </row>
    <row r="58" spans="1:8">
      <c r="A58" s="124"/>
      <c r="B58" s="125"/>
      <c r="C58" s="128"/>
      <c r="D58" s="129">
        <v>80</v>
      </c>
      <c r="E58" s="127"/>
      <c r="F58" s="125"/>
      <c r="G58" s="125"/>
      <c r="H58" s="127" t="s">
        <v>400</v>
      </c>
    </row>
    <row r="59" spans="1:8">
      <c r="A59" s="124" t="s">
        <v>354</v>
      </c>
      <c r="B59" s="125">
        <v>61101210</v>
      </c>
      <c r="C59" s="128">
        <v>0.04</v>
      </c>
      <c r="D59" s="129">
        <v>10</v>
      </c>
      <c r="E59" s="127" t="s">
        <v>355</v>
      </c>
      <c r="F59" s="125"/>
      <c r="G59" s="125"/>
      <c r="H59" s="127"/>
    </row>
    <row r="60" spans="1:8">
      <c r="A60" s="124"/>
      <c r="B60" s="125"/>
      <c r="C60" s="128"/>
      <c r="D60" s="129">
        <v>20</v>
      </c>
      <c r="E60" s="127"/>
      <c r="F60" s="125"/>
      <c r="G60" s="125"/>
      <c r="H60" s="127"/>
    </row>
    <row r="61" spans="1:8">
      <c r="A61" s="124" t="s">
        <v>356</v>
      </c>
      <c r="B61" s="125">
        <v>6110909030</v>
      </c>
      <c r="C61" s="128">
        <v>0.06</v>
      </c>
      <c r="D61" s="129">
        <v>30</v>
      </c>
      <c r="E61" s="127"/>
      <c r="F61" s="125"/>
      <c r="G61" s="125"/>
      <c r="H61" s="127"/>
    </row>
    <row r="62" spans="1:8">
      <c r="A62" s="125"/>
      <c r="B62" s="125"/>
      <c r="C62" s="128"/>
      <c r="D62" s="129"/>
      <c r="E62" s="127"/>
      <c r="F62" s="125"/>
      <c r="G62" s="125"/>
      <c r="H62" s="127"/>
    </row>
    <row r="63" spans="1:8">
      <c r="A63" s="89" t="s">
        <v>217</v>
      </c>
      <c r="B63" s="37" t="s">
        <v>216</v>
      </c>
      <c r="C63" s="38">
        <v>0.14899999999999999</v>
      </c>
      <c r="E63" s="37">
        <v>659</v>
      </c>
      <c r="F63" s="125"/>
      <c r="G63" s="125"/>
      <c r="H63" s="127"/>
    </row>
    <row r="64" spans="1:8">
      <c r="A64" s="89" t="s">
        <v>215</v>
      </c>
      <c r="B64" s="37" t="s">
        <v>214</v>
      </c>
      <c r="C64" s="38">
        <v>0.108</v>
      </c>
      <c r="E64" s="37">
        <v>359</v>
      </c>
      <c r="F64" s="125"/>
      <c r="G64" s="125"/>
      <c r="H64" s="127"/>
    </row>
    <row r="65" spans="1:10">
      <c r="A65" s="124" t="s">
        <v>357</v>
      </c>
      <c r="B65" s="126" t="s">
        <v>358</v>
      </c>
      <c r="C65" s="128">
        <v>0.16</v>
      </c>
      <c r="D65" s="125"/>
      <c r="E65" s="132">
        <v>642</v>
      </c>
      <c r="F65" s="125"/>
      <c r="G65" s="125"/>
      <c r="H65" s="127"/>
    </row>
    <row r="66" spans="1:10">
      <c r="A66" s="124" t="s">
        <v>359</v>
      </c>
      <c r="B66" s="126" t="s">
        <v>360</v>
      </c>
      <c r="C66" s="131">
        <v>8.3000000000000004E-2</v>
      </c>
      <c r="D66" s="125"/>
      <c r="E66" s="132">
        <v>342</v>
      </c>
      <c r="F66" s="125"/>
      <c r="G66" s="125"/>
      <c r="H66" s="127"/>
    </row>
    <row r="67" spans="1:10">
      <c r="A67" s="124" t="s">
        <v>361</v>
      </c>
      <c r="B67" s="126"/>
      <c r="C67" s="131">
        <v>5.6000000000000001E-2</v>
      </c>
      <c r="D67" s="125"/>
      <c r="E67" s="132">
        <v>842</v>
      </c>
      <c r="F67" s="125"/>
      <c r="G67" s="125"/>
      <c r="H67" s="127"/>
    </row>
    <row r="68" spans="1:10">
      <c r="A68" s="124" t="s">
        <v>362</v>
      </c>
      <c r="B68" s="126" t="s">
        <v>363</v>
      </c>
      <c r="C68" s="131">
        <v>0.115</v>
      </c>
      <c r="D68" s="125"/>
      <c r="E68" s="132">
        <v>336</v>
      </c>
      <c r="F68" s="125"/>
      <c r="G68" s="125"/>
      <c r="H68" s="127"/>
    </row>
    <row r="69" spans="1:10">
      <c r="A69" s="124" t="s">
        <v>364</v>
      </c>
      <c r="B69" s="126" t="s">
        <v>226</v>
      </c>
      <c r="C69" s="128">
        <v>0.16</v>
      </c>
      <c r="D69" s="125"/>
      <c r="E69" s="132">
        <v>636</v>
      </c>
      <c r="F69" s="125"/>
      <c r="G69" s="125"/>
      <c r="H69" s="127"/>
    </row>
    <row r="70" spans="1:10" ht="13.5" thickBot="1">
      <c r="A70" s="133"/>
      <c r="B70" s="134"/>
      <c r="C70" s="134"/>
      <c r="D70" s="134"/>
      <c r="E70" s="135"/>
      <c r="F70" s="134"/>
      <c r="G70" s="134"/>
      <c r="H70" s="135"/>
    </row>
    <row r="75" spans="1:10">
      <c r="A75" s="176"/>
      <c r="B75" s="176"/>
      <c r="C75" s="149"/>
      <c r="D75" s="176" t="s">
        <v>283</v>
      </c>
      <c r="E75" s="176"/>
      <c r="F75" s="176"/>
      <c r="G75" s="149"/>
      <c r="H75" s="176" t="s">
        <v>284</v>
      </c>
      <c r="I75" s="176"/>
      <c r="J75" s="176"/>
    </row>
    <row r="76" spans="1:10">
      <c r="A76" s="176"/>
      <c r="B76" s="176"/>
      <c r="C76" s="149" t="s">
        <v>285</v>
      </c>
      <c r="D76" s="149">
        <v>20</v>
      </c>
      <c r="E76" s="149">
        <v>40</v>
      </c>
      <c r="F76" s="149" t="s">
        <v>286</v>
      </c>
      <c r="G76" s="149" t="s">
        <v>287</v>
      </c>
      <c r="H76" s="149">
        <v>20</v>
      </c>
      <c r="I76" s="149">
        <v>40</v>
      </c>
      <c r="J76" s="149" t="s">
        <v>286</v>
      </c>
    </row>
    <row r="77" spans="1:10">
      <c r="A77" s="109" t="s">
        <v>288</v>
      </c>
      <c r="B77" s="110" t="s">
        <v>292</v>
      </c>
      <c r="C77" s="149"/>
      <c r="D77" s="149">
        <v>5200</v>
      </c>
      <c r="E77" s="149">
        <v>9500</v>
      </c>
      <c r="F77" s="149"/>
      <c r="G77" s="149"/>
      <c r="H77" s="149">
        <v>5200</v>
      </c>
      <c r="I77" s="149">
        <v>9500</v>
      </c>
      <c r="J77" s="149"/>
    </row>
    <row r="78" spans="1:10">
      <c r="A78" s="109" t="s">
        <v>288</v>
      </c>
      <c r="B78" s="110" t="s">
        <v>289</v>
      </c>
      <c r="C78" s="149">
        <v>1800</v>
      </c>
      <c r="D78" s="149">
        <v>6000</v>
      </c>
      <c r="E78" s="149">
        <v>12000</v>
      </c>
      <c r="F78" s="149">
        <v>14000</v>
      </c>
      <c r="G78" s="149">
        <v>1500</v>
      </c>
      <c r="H78" s="149">
        <v>6000</v>
      </c>
      <c r="I78" s="149">
        <v>12000</v>
      </c>
      <c r="J78" s="149">
        <v>14000</v>
      </c>
    </row>
    <row r="79" spans="1:10">
      <c r="A79" s="109" t="s">
        <v>291</v>
      </c>
      <c r="B79" s="110" t="s">
        <v>292</v>
      </c>
      <c r="C79" s="149">
        <v>3600</v>
      </c>
      <c r="D79" s="149">
        <v>10000</v>
      </c>
      <c r="E79" s="149">
        <v>20000</v>
      </c>
      <c r="F79" s="149">
        <v>22000</v>
      </c>
      <c r="G79" s="149">
        <v>2150</v>
      </c>
      <c r="H79" s="149">
        <v>10000</v>
      </c>
      <c r="I79" s="149">
        <v>20000</v>
      </c>
      <c r="J79" s="149">
        <v>22000</v>
      </c>
    </row>
    <row r="80" spans="1:10">
      <c r="A80" s="109" t="s">
        <v>293</v>
      </c>
      <c r="B80" s="110" t="s">
        <v>289</v>
      </c>
      <c r="C80" s="110"/>
      <c r="D80" s="149">
        <v>5000</v>
      </c>
      <c r="E80" s="149">
        <v>10000</v>
      </c>
      <c r="F80" s="149">
        <v>12000</v>
      </c>
      <c r="G80" s="149"/>
      <c r="H80" s="149">
        <v>5000</v>
      </c>
      <c r="I80" s="149">
        <v>10000</v>
      </c>
      <c r="J80" s="149">
        <v>12000</v>
      </c>
    </row>
    <row r="81" spans="1:10">
      <c r="A81" s="109" t="s">
        <v>294</v>
      </c>
      <c r="B81" s="110" t="s">
        <v>292</v>
      </c>
      <c r="C81" s="110"/>
      <c r="D81" s="149">
        <v>8000</v>
      </c>
      <c r="E81" s="149">
        <v>16000</v>
      </c>
      <c r="F81" s="149">
        <v>17000</v>
      </c>
      <c r="G81" s="149"/>
      <c r="H81" s="149">
        <v>8000</v>
      </c>
      <c r="I81" s="149">
        <v>16000</v>
      </c>
      <c r="J81" s="149">
        <v>17000</v>
      </c>
    </row>
    <row r="82" spans="1:10">
      <c r="A82" s="109"/>
      <c r="B82" s="109"/>
      <c r="C82" s="109"/>
      <c r="D82" s="149"/>
      <c r="E82" s="149"/>
      <c r="F82" s="149"/>
      <c r="G82" s="149"/>
      <c r="H82" s="149"/>
      <c r="I82" s="149"/>
      <c r="J82" s="149"/>
    </row>
    <row r="83" spans="1:10">
      <c r="A83" s="109" t="s">
        <v>295</v>
      </c>
      <c r="B83" s="109" t="s">
        <v>296</v>
      </c>
      <c r="C83" s="109"/>
      <c r="D83" s="112">
        <v>550</v>
      </c>
      <c r="E83" s="112">
        <v>560</v>
      </c>
      <c r="F83" s="112">
        <v>600</v>
      </c>
      <c r="G83" s="112"/>
      <c r="H83" s="112">
        <v>550</v>
      </c>
      <c r="I83" s="112">
        <v>560</v>
      </c>
      <c r="J83" s="112">
        <v>600</v>
      </c>
    </row>
    <row r="84" spans="1:10">
      <c r="A84" s="109"/>
      <c r="B84" s="109"/>
      <c r="C84" s="109"/>
      <c r="D84" s="149"/>
      <c r="E84" s="149"/>
      <c r="F84" s="149"/>
      <c r="G84" s="149"/>
      <c r="H84" s="149"/>
      <c r="I84" s="149"/>
      <c r="J84" s="149"/>
    </row>
    <row r="85" spans="1:10">
      <c r="A85" s="109" t="s">
        <v>298</v>
      </c>
      <c r="B85" s="110" t="s">
        <v>299</v>
      </c>
      <c r="C85" s="110">
        <v>450</v>
      </c>
      <c r="D85" s="114">
        <v>1300</v>
      </c>
      <c r="E85" s="114">
        <v>1800</v>
      </c>
      <c r="F85" s="114">
        <v>1800</v>
      </c>
      <c r="G85" s="114">
        <v>420</v>
      </c>
      <c r="H85" s="115">
        <v>2350</v>
      </c>
      <c r="I85" s="115">
        <v>2900</v>
      </c>
      <c r="J85" s="115">
        <v>3000</v>
      </c>
    </row>
    <row r="86" spans="1:10">
      <c r="A86" s="109" t="s">
        <v>272</v>
      </c>
      <c r="B86" s="110" t="s">
        <v>301</v>
      </c>
      <c r="C86" s="110">
        <v>400</v>
      </c>
      <c r="D86" s="26">
        <v>700</v>
      </c>
      <c r="E86" s="26">
        <v>700</v>
      </c>
      <c r="F86" s="26">
        <v>700</v>
      </c>
      <c r="G86" s="112">
        <v>400</v>
      </c>
      <c r="H86" s="26">
        <v>700</v>
      </c>
      <c r="I86" s="26">
        <v>700</v>
      </c>
      <c r="J86" s="26">
        <v>700</v>
      </c>
    </row>
    <row r="87" spans="1:10">
      <c r="A87" s="109" t="s">
        <v>302</v>
      </c>
      <c r="B87" s="110" t="s">
        <v>303</v>
      </c>
      <c r="C87" s="110">
        <v>600</v>
      </c>
      <c r="D87" s="21">
        <v>700</v>
      </c>
      <c r="E87" s="21">
        <v>800</v>
      </c>
      <c r="F87" s="21">
        <v>800</v>
      </c>
      <c r="G87" s="112">
        <v>600</v>
      </c>
      <c r="H87" s="112">
        <v>800</v>
      </c>
      <c r="I87" s="112">
        <v>900</v>
      </c>
      <c r="J87" s="112">
        <v>900</v>
      </c>
    </row>
    <row r="88" spans="1:10">
      <c r="A88" s="109" t="s">
        <v>304</v>
      </c>
      <c r="B88" s="109"/>
      <c r="C88" s="109"/>
      <c r="D88" s="112"/>
      <c r="E88" s="112"/>
      <c r="F88" s="112"/>
      <c r="G88" s="112"/>
      <c r="H88" s="112" t="s">
        <v>305</v>
      </c>
      <c r="I88" s="112" t="s">
        <v>305</v>
      </c>
      <c r="J88" s="112" t="s">
        <v>305</v>
      </c>
    </row>
    <row r="89" spans="1:10">
      <c r="A89" s="109" t="s">
        <v>306</v>
      </c>
      <c r="B89" s="109"/>
      <c r="C89" s="109">
        <f>SUM(C85:C88)</f>
        <v>1450</v>
      </c>
      <c r="D89" s="112">
        <f>SUM(D85:D87)</f>
        <v>2700</v>
      </c>
      <c r="E89" s="112">
        <f>SUM(E85:E87)</f>
        <v>3300</v>
      </c>
      <c r="F89" s="112">
        <f>SUM(F85:F87)</f>
        <v>3300</v>
      </c>
      <c r="G89" s="112">
        <f>SUM(G85:G87)</f>
        <v>1420</v>
      </c>
      <c r="H89" s="112">
        <f>SUM(H85:H87)</f>
        <v>3850</v>
      </c>
      <c r="I89" s="112">
        <f>SUM(I85:I88)</f>
        <v>4500</v>
      </c>
      <c r="J89" s="112">
        <f>SUM(J85:J88)</f>
        <v>4600</v>
      </c>
    </row>
    <row r="90" spans="1:10">
      <c r="A90" s="109"/>
      <c r="B90" s="109"/>
      <c r="C90" s="109"/>
      <c r="D90" s="109"/>
      <c r="E90" s="109"/>
      <c r="F90" s="109"/>
      <c r="G90" s="109"/>
      <c r="H90" s="109"/>
      <c r="I90" s="109"/>
      <c r="J90" s="109"/>
    </row>
    <row r="91" spans="1:10">
      <c r="A91" s="109"/>
      <c r="B91" s="109"/>
      <c r="C91" s="109"/>
      <c r="D91" s="117">
        <f>D89/D77</f>
        <v>0.51923076923076927</v>
      </c>
      <c r="E91" s="117">
        <f>E89/E77</f>
        <v>0.3473684210526316</v>
      </c>
      <c r="F91" s="109"/>
      <c r="G91" s="109"/>
      <c r="H91" s="117">
        <f>H89/H77</f>
        <v>0.74038461538461542</v>
      </c>
      <c r="I91" s="117">
        <f t="shared" ref="I91" si="3">I89/I77</f>
        <v>0.47368421052631576</v>
      </c>
      <c r="J91" s="109"/>
    </row>
    <row r="92" spans="1:10">
      <c r="A92" s="109" t="s">
        <v>288</v>
      </c>
      <c r="B92" s="110" t="s">
        <v>307</v>
      </c>
      <c r="C92" s="116">
        <f>C89/C78</f>
        <v>0.80555555555555558</v>
      </c>
      <c r="D92" s="117">
        <f t="shared" ref="D92:F92" si="4">D89/D78</f>
        <v>0.45</v>
      </c>
      <c r="E92" s="117">
        <f t="shared" si="4"/>
        <v>0.27500000000000002</v>
      </c>
      <c r="F92" s="117">
        <f t="shared" si="4"/>
        <v>0.23571428571428571</v>
      </c>
      <c r="G92" s="117">
        <f>G89/G78</f>
        <v>0.94666666666666666</v>
      </c>
      <c r="H92" s="117">
        <f>H89/H78</f>
        <v>0.64166666666666672</v>
      </c>
      <c r="I92" s="117">
        <f>I89/I78</f>
        <v>0.375</v>
      </c>
      <c r="J92" s="117">
        <f t="shared" ref="J92" si="5">J89/J78</f>
        <v>0.32857142857142857</v>
      </c>
    </row>
    <row r="93" spans="1:10">
      <c r="A93" s="109" t="s">
        <v>291</v>
      </c>
      <c r="B93" s="110" t="s">
        <v>402</v>
      </c>
      <c r="C93" s="116">
        <f>C89/C79</f>
        <v>0.40277777777777779</v>
      </c>
      <c r="D93" s="117">
        <f t="shared" ref="D93:F93" si="6">D89/D79</f>
        <v>0.27</v>
      </c>
      <c r="E93" s="117">
        <f t="shared" si="6"/>
        <v>0.16500000000000001</v>
      </c>
      <c r="F93" s="117">
        <f t="shared" si="6"/>
        <v>0.15</v>
      </c>
      <c r="G93" s="117">
        <f>G89/G79</f>
        <v>0.66046511627906979</v>
      </c>
      <c r="H93" s="117">
        <f>H89/H79</f>
        <v>0.38500000000000001</v>
      </c>
      <c r="I93" s="117">
        <f>I89/I79</f>
        <v>0.22500000000000001</v>
      </c>
      <c r="J93" s="117">
        <f t="shared" ref="J93" si="7">J89/J79</f>
        <v>0.20909090909090908</v>
      </c>
    </row>
  </sheetData>
  <mergeCells count="8">
    <mergeCell ref="A1:B2"/>
    <mergeCell ref="D1:F1"/>
    <mergeCell ref="H1:J1"/>
    <mergeCell ref="K4:K5"/>
    <mergeCell ref="K11:K15"/>
    <mergeCell ref="A75:B76"/>
    <mergeCell ref="D75:F75"/>
    <mergeCell ref="H75:J7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1"/>
  <sheetViews>
    <sheetView tabSelected="1" workbookViewId="0">
      <selection sqref="A1:XFD1048576"/>
    </sheetView>
  </sheetViews>
  <sheetFormatPr defaultRowHeight="14.25"/>
  <cols>
    <col min="1" max="1" width="19.125" customWidth="1"/>
    <col min="2" max="2" width="11.375" customWidth="1"/>
    <col min="3" max="10" width="13.5" customWidth="1"/>
  </cols>
  <sheetData>
    <row r="2" spans="1:10">
      <c r="A2" s="176"/>
      <c r="B2" s="176"/>
      <c r="C2" s="155"/>
      <c r="D2" s="176" t="s">
        <v>451</v>
      </c>
      <c r="E2" s="176"/>
      <c r="F2" s="176"/>
      <c r="G2" s="155"/>
      <c r="H2" s="176" t="s">
        <v>452</v>
      </c>
      <c r="I2" s="176"/>
      <c r="J2" s="176"/>
    </row>
    <row r="3" spans="1:10">
      <c r="A3" s="176"/>
      <c r="B3" s="176"/>
      <c r="C3" s="177" t="s">
        <v>434</v>
      </c>
      <c r="D3" s="177">
        <v>20</v>
      </c>
      <c r="E3" s="177">
        <v>40</v>
      </c>
      <c r="F3" s="177" t="s">
        <v>435</v>
      </c>
      <c r="G3" s="177" t="s">
        <v>436</v>
      </c>
      <c r="H3" s="177">
        <v>20</v>
      </c>
      <c r="I3" s="177">
        <v>40</v>
      </c>
      <c r="J3" s="177" t="s">
        <v>435</v>
      </c>
    </row>
    <row r="4" spans="1:10">
      <c r="A4" s="109" t="s">
        <v>437</v>
      </c>
      <c r="B4" s="109" t="s">
        <v>438</v>
      </c>
      <c r="C4" s="177">
        <v>1800</v>
      </c>
      <c r="D4" s="177">
        <v>6000</v>
      </c>
      <c r="E4" s="177">
        <v>12000</v>
      </c>
      <c r="F4" s="177">
        <v>14000</v>
      </c>
      <c r="G4" s="177">
        <v>1500</v>
      </c>
      <c r="H4" s="177">
        <v>6000</v>
      </c>
      <c r="I4" s="177">
        <v>12000</v>
      </c>
      <c r="J4" s="177">
        <v>14000</v>
      </c>
    </row>
    <row r="5" spans="1:10">
      <c r="A5" s="109" t="s">
        <v>439</v>
      </c>
      <c r="B5" s="109" t="s">
        <v>440</v>
      </c>
      <c r="C5" s="177">
        <v>3600</v>
      </c>
      <c r="D5" s="177">
        <v>10000</v>
      </c>
      <c r="E5" s="177">
        <v>20000</v>
      </c>
      <c r="F5" s="177">
        <v>22000</v>
      </c>
      <c r="G5" s="177">
        <v>2150</v>
      </c>
      <c r="H5" s="177">
        <v>10000</v>
      </c>
      <c r="I5" s="177">
        <v>20000</v>
      </c>
      <c r="J5" s="177">
        <v>22000</v>
      </c>
    </row>
    <row r="6" spans="1:10">
      <c r="A6" s="109" t="s">
        <v>441</v>
      </c>
      <c r="B6" s="109" t="s">
        <v>438</v>
      </c>
      <c r="C6" s="177">
        <v>1000</v>
      </c>
      <c r="D6" s="177">
        <v>5000</v>
      </c>
      <c r="E6" s="177">
        <v>10000</v>
      </c>
      <c r="F6" s="177">
        <v>12000</v>
      </c>
      <c r="G6" s="177">
        <v>1000</v>
      </c>
      <c r="H6" s="177">
        <v>5000</v>
      </c>
      <c r="I6" s="177">
        <v>10000</v>
      </c>
      <c r="J6" s="177">
        <v>12000</v>
      </c>
    </row>
    <row r="7" spans="1:10">
      <c r="A7" s="109" t="s">
        <v>442</v>
      </c>
      <c r="B7" s="109" t="s">
        <v>440</v>
      </c>
      <c r="C7" s="177">
        <v>3000</v>
      </c>
      <c r="D7" s="177">
        <v>8000</v>
      </c>
      <c r="E7" s="177">
        <v>16000</v>
      </c>
      <c r="F7" s="177">
        <v>17000</v>
      </c>
      <c r="G7" s="177">
        <v>1500</v>
      </c>
      <c r="H7" s="177">
        <v>8000</v>
      </c>
      <c r="I7" s="177">
        <v>16000</v>
      </c>
      <c r="J7" s="177">
        <v>17000</v>
      </c>
    </row>
    <row r="8" spans="1:10">
      <c r="A8" s="109"/>
      <c r="B8" s="109"/>
      <c r="C8" s="177"/>
      <c r="D8" s="177"/>
      <c r="E8" s="177"/>
      <c r="F8" s="177"/>
      <c r="G8" s="177"/>
      <c r="H8" s="177"/>
      <c r="I8" s="177"/>
      <c r="J8" s="177"/>
    </row>
    <row r="9" spans="1:10">
      <c r="A9" s="109"/>
      <c r="B9" s="109"/>
      <c r="C9" s="177"/>
      <c r="D9" s="177"/>
      <c r="E9" s="177"/>
      <c r="F9" s="177"/>
      <c r="G9" s="177"/>
      <c r="H9" s="177"/>
      <c r="I9" s="177"/>
      <c r="J9" s="177"/>
    </row>
    <row r="10" spans="1:10">
      <c r="A10" s="109" t="s">
        <v>443</v>
      </c>
      <c r="B10" s="109" t="s">
        <v>444</v>
      </c>
      <c r="C10" s="178">
        <f>51*9</f>
        <v>459</v>
      </c>
      <c r="D10" s="179">
        <v>2060</v>
      </c>
      <c r="E10" s="179">
        <v>2550</v>
      </c>
      <c r="F10" s="179">
        <v>2550</v>
      </c>
      <c r="G10" s="179">
        <f>7*56</f>
        <v>392</v>
      </c>
      <c r="H10" s="180">
        <v>2940</v>
      </c>
      <c r="I10" s="180">
        <v>3650</v>
      </c>
      <c r="J10" s="180">
        <v>3650</v>
      </c>
    </row>
    <row r="11" spans="1:10">
      <c r="A11" s="109" t="s">
        <v>445</v>
      </c>
      <c r="B11" s="109" t="s">
        <v>446</v>
      </c>
      <c r="C11" s="178">
        <v>591</v>
      </c>
      <c r="D11" s="181">
        <v>630</v>
      </c>
      <c r="E11" s="181">
        <v>735</v>
      </c>
      <c r="F11" s="181">
        <v>735</v>
      </c>
      <c r="G11" s="178">
        <v>513</v>
      </c>
      <c r="H11" s="181">
        <v>630</v>
      </c>
      <c r="I11" s="181">
        <v>735</v>
      </c>
      <c r="J11" s="181">
        <v>735</v>
      </c>
    </row>
    <row r="12" spans="1:10">
      <c r="A12" s="109" t="s">
        <v>447</v>
      </c>
      <c r="B12" s="109" t="s">
        <v>448</v>
      </c>
      <c r="C12" s="178">
        <v>450</v>
      </c>
      <c r="D12" s="178">
        <v>500</v>
      </c>
      <c r="E12" s="178">
        <v>600</v>
      </c>
      <c r="F12" s="178">
        <v>600</v>
      </c>
      <c r="G12" s="178">
        <v>400</v>
      </c>
      <c r="H12" s="178">
        <v>500</v>
      </c>
      <c r="I12" s="178">
        <v>600</v>
      </c>
      <c r="J12" s="178">
        <v>600</v>
      </c>
    </row>
    <row r="13" spans="1:10" ht="15.75">
      <c r="A13" s="184" t="s">
        <v>455</v>
      </c>
      <c r="B13" s="109"/>
      <c r="C13" s="178"/>
      <c r="D13" s="178"/>
      <c r="E13" s="178"/>
      <c r="F13" s="178"/>
      <c r="G13" s="178"/>
      <c r="H13" s="178"/>
      <c r="I13" s="178"/>
      <c r="J13" s="178"/>
    </row>
    <row r="14" spans="1:10">
      <c r="A14" s="109" t="s">
        <v>449</v>
      </c>
      <c r="B14" s="109"/>
      <c r="C14" s="178">
        <f>SUM(C10:C13)</f>
        <v>1500</v>
      </c>
      <c r="D14" s="178">
        <f>SUM(D10:D12)</f>
        <v>3190</v>
      </c>
      <c r="E14" s="178">
        <f>SUM(E10:E12)</f>
        <v>3885</v>
      </c>
      <c r="F14" s="178">
        <f>SUM(F10:F12)</f>
        <v>3885</v>
      </c>
      <c r="G14" s="178">
        <f>SUM(G10:G12)</f>
        <v>1305</v>
      </c>
      <c r="H14" s="178">
        <f>SUM(H10:H12)</f>
        <v>4070</v>
      </c>
      <c r="I14" s="178">
        <f>SUM(I10:I13)</f>
        <v>4985</v>
      </c>
      <c r="J14" s="178">
        <f>SUM(J10:J13)</f>
        <v>4985</v>
      </c>
    </row>
    <row r="15" spans="1:10">
      <c r="A15" s="109"/>
      <c r="B15" s="109"/>
      <c r="C15" s="177"/>
      <c r="D15" s="177"/>
      <c r="E15" s="177"/>
      <c r="F15" s="177"/>
      <c r="G15" s="177"/>
      <c r="H15" s="177"/>
      <c r="I15" s="177"/>
      <c r="J15" s="177"/>
    </row>
    <row r="16" spans="1:10">
      <c r="A16" s="109"/>
      <c r="B16" s="109"/>
      <c r="C16" s="177"/>
      <c r="D16" s="182"/>
      <c r="E16" s="182"/>
      <c r="F16" s="177"/>
      <c r="G16" s="177"/>
      <c r="H16" s="182"/>
      <c r="I16" s="182"/>
      <c r="J16" s="177"/>
    </row>
    <row r="17" spans="1:10">
      <c r="A17" s="109" t="s">
        <v>437</v>
      </c>
      <c r="B17" s="109" t="s">
        <v>450</v>
      </c>
      <c r="C17" s="178">
        <f>C14/C4</f>
        <v>0.83333333333333337</v>
      </c>
      <c r="D17" s="178">
        <f>D14/D4</f>
        <v>0.53166666666666662</v>
      </c>
      <c r="E17" s="178">
        <f>E14/E4</f>
        <v>0.32374999999999998</v>
      </c>
      <c r="F17" s="178">
        <f>F14/F4</f>
        <v>0.27750000000000002</v>
      </c>
      <c r="G17" s="178">
        <f>G14/G4</f>
        <v>0.87</v>
      </c>
      <c r="H17" s="178">
        <f>H14/H4</f>
        <v>0.67833333333333334</v>
      </c>
      <c r="I17" s="178">
        <f>I14/I4</f>
        <v>0.41541666666666666</v>
      </c>
      <c r="J17" s="178">
        <f>J14/J4</f>
        <v>0.35607142857142859</v>
      </c>
    </row>
    <row r="18" spans="1:10">
      <c r="A18" s="109" t="s">
        <v>439</v>
      </c>
      <c r="B18" s="109" t="s">
        <v>450</v>
      </c>
      <c r="C18" s="178">
        <f>C14/C5</f>
        <v>0.41666666666666669</v>
      </c>
      <c r="D18" s="178">
        <f>D14/D5</f>
        <v>0.31900000000000001</v>
      </c>
      <c r="E18" s="178">
        <f>E14/E5</f>
        <v>0.19425000000000001</v>
      </c>
      <c r="F18" s="178">
        <f>F14/F5</f>
        <v>0.1765909090909091</v>
      </c>
      <c r="G18" s="178">
        <f>G14/G5</f>
        <v>0.60697674418604652</v>
      </c>
      <c r="H18" s="178">
        <f>H14/H5</f>
        <v>0.40699999999999997</v>
      </c>
      <c r="I18" s="178">
        <f>I14/I5</f>
        <v>0.24925</v>
      </c>
      <c r="J18" s="178">
        <f>J14/J5</f>
        <v>0.22659090909090909</v>
      </c>
    </row>
    <row r="19" spans="1:10">
      <c r="A19" s="109" t="s">
        <v>441</v>
      </c>
      <c r="B19" s="109" t="s">
        <v>450</v>
      </c>
      <c r="C19" s="183">
        <f>C14/C6</f>
        <v>1.5</v>
      </c>
      <c r="D19" s="183">
        <f>D14/D6</f>
        <v>0.63800000000000001</v>
      </c>
      <c r="E19" s="183">
        <f t="shared" ref="E19:J19" si="0">E14/E6</f>
        <v>0.38850000000000001</v>
      </c>
      <c r="F19" s="183">
        <f t="shared" si="0"/>
        <v>0.32374999999999998</v>
      </c>
      <c r="G19" s="183">
        <f t="shared" si="0"/>
        <v>1.3049999999999999</v>
      </c>
      <c r="H19" s="183">
        <f t="shared" si="0"/>
        <v>0.81399999999999995</v>
      </c>
      <c r="I19" s="183">
        <f t="shared" si="0"/>
        <v>0.4985</v>
      </c>
      <c r="J19" s="183">
        <f t="shared" si="0"/>
        <v>0.41541666666666666</v>
      </c>
    </row>
    <row r="20" spans="1:10">
      <c r="A20" s="109" t="s">
        <v>442</v>
      </c>
      <c r="B20" s="109" t="s">
        <v>450</v>
      </c>
      <c r="C20" s="183">
        <f>C14/C7</f>
        <v>0.5</v>
      </c>
      <c r="D20" s="183">
        <f>D14/D7</f>
        <v>0.39874999999999999</v>
      </c>
      <c r="E20" s="183">
        <f t="shared" ref="E20:J20" si="1">E14/E7</f>
        <v>0.24281249999999999</v>
      </c>
      <c r="F20" s="183">
        <f t="shared" si="1"/>
        <v>0.22852941176470587</v>
      </c>
      <c r="G20" s="183">
        <f t="shared" si="1"/>
        <v>0.87</v>
      </c>
      <c r="H20" s="183">
        <f t="shared" si="1"/>
        <v>0.50875000000000004</v>
      </c>
      <c r="I20" s="183">
        <f t="shared" si="1"/>
        <v>0.31156250000000002</v>
      </c>
      <c r="J20" s="183">
        <f t="shared" si="1"/>
        <v>0.29323529411764704</v>
      </c>
    </row>
    <row r="23" spans="1:10">
      <c r="A23" s="176"/>
      <c r="B23" s="176"/>
      <c r="C23" s="155"/>
      <c r="D23" s="176" t="s">
        <v>453</v>
      </c>
      <c r="E23" s="176"/>
      <c r="F23" s="176"/>
      <c r="G23" s="155"/>
      <c r="H23" s="176" t="s">
        <v>454</v>
      </c>
      <c r="I23" s="176"/>
      <c r="J23" s="176"/>
    </row>
    <row r="24" spans="1:10">
      <c r="A24" s="176"/>
      <c r="B24" s="176"/>
      <c r="C24" s="177" t="s">
        <v>434</v>
      </c>
      <c r="D24" s="177">
        <v>20</v>
      </c>
      <c r="E24" s="177">
        <v>40</v>
      </c>
      <c r="F24" s="177" t="s">
        <v>435</v>
      </c>
      <c r="G24" s="177" t="s">
        <v>436</v>
      </c>
      <c r="H24" s="177">
        <v>20</v>
      </c>
      <c r="I24" s="177">
        <v>40</v>
      </c>
      <c r="J24" s="177" t="s">
        <v>435</v>
      </c>
    </row>
    <row r="25" spans="1:10">
      <c r="A25" s="109" t="s">
        <v>437</v>
      </c>
      <c r="B25" s="109" t="s">
        <v>438</v>
      </c>
      <c r="C25" s="177">
        <v>1800</v>
      </c>
      <c r="D25" s="177">
        <v>6000</v>
      </c>
      <c r="E25" s="177">
        <v>12000</v>
      </c>
      <c r="F25" s="177">
        <v>14000</v>
      </c>
      <c r="G25" s="177">
        <v>1500</v>
      </c>
      <c r="H25" s="177">
        <v>6000</v>
      </c>
      <c r="I25" s="177">
        <v>12000</v>
      </c>
      <c r="J25" s="177">
        <v>14000</v>
      </c>
    </row>
    <row r="26" spans="1:10">
      <c r="A26" s="109" t="s">
        <v>439</v>
      </c>
      <c r="B26" s="109" t="s">
        <v>440</v>
      </c>
      <c r="C26" s="177">
        <v>3600</v>
      </c>
      <c r="D26" s="177">
        <v>10000</v>
      </c>
      <c r="E26" s="177">
        <v>20000</v>
      </c>
      <c r="F26" s="177">
        <v>22000</v>
      </c>
      <c r="G26" s="177">
        <v>2150</v>
      </c>
      <c r="H26" s="177">
        <v>10000</v>
      </c>
      <c r="I26" s="177">
        <v>20000</v>
      </c>
      <c r="J26" s="177">
        <v>22000</v>
      </c>
    </row>
    <row r="27" spans="1:10">
      <c r="A27" s="109" t="s">
        <v>441</v>
      </c>
      <c r="B27" s="109" t="s">
        <v>438</v>
      </c>
      <c r="C27" s="177">
        <v>1000</v>
      </c>
      <c r="D27" s="177">
        <v>5000</v>
      </c>
      <c r="E27" s="177">
        <v>10000</v>
      </c>
      <c r="F27" s="177">
        <v>12000</v>
      </c>
      <c r="G27" s="177">
        <v>1000</v>
      </c>
      <c r="H27" s="177">
        <v>5000</v>
      </c>
      <c r="I27" s="177">
        <v>10000</v>
      </c>
      <c r="J27" s="177">
        <v>12000</v>
      </c>
    </row>
    <row r="28" spans="1:10">
      <c r="A28" s="109" t="s">
        <v>442</v>
      </c>
      <c r="B28" s="109" t="s">
        <v>440</v>
      </c>
      <c r="C28" s="177">
        <v>3000</v>
      </c>
      <c r="D28" s="177">
        <v>8000</v>
      </c>
      <c r="E28" s="177">
        <v>16000</v>
      </c>
      <c r="F28" s="177">
        <v>17000</v>
      </c>
      <c r="G28" s="177">
        <v>1500</v>
      </c>
      <c r="H28" s="177">
        <v>8000</v>
      </c>
      <c r="I28" s="177">
        <v>16000</v>
      </c>
      <c r="J28" s="177">
        <v>17000</v>
      </c>
    </row>
    <row r="29" spans="1:10">
      <c r="A29" s="109"/>
      <c r="B29" s="109"/>
      <c r="C29" s="177"/>
      <c r="D29" s="177"/>
      <c r="E29" s="177"/>
      <c r="F29" s="177"/>
      <c r="G29" s="177"/>
      <c r="H29" s="177"/>
      <c r="I29" s="177"/>
      <c r="J29" s="177"/>
    </row>
    <row r="30" spans="1:10">
      <c r="A30" s="109"/>
      <c r="B30" s="109"/>
      <c r="C30" s="177"/>
      <c r="D30" s="177"/>
      <c r="E30" s="177"/>
      <c r="F30" s="177"/>
      <c r="G30" s="177"/>
      <c r="H30" s="177"/>
      <c r="I30" s="177"/>
      <c r="J30" s="177"/>
    </row>
    <row r="31" spans="1:10">
      <c r="A31" s="109" t="s">
        <v>443</v>
      </c>
      <c r="B31" s="109" t="s">
        <v>444</v>
      </c>
      <c r="C31" s="178">
        <f>51*9</f>
        <v>459</v>
      </c>
      <c r="D31" s="179">
        <v>2180</v>
      </c>
      <c r="E31" s="179">
        <v>2700</v>
      </c>
      <c r="F31" s="179">
        <v>2700</v>
      </c>
      <c r="G31" s="179">
        <f>7*56</f>
        <v>392</v>
      </c>
      <c r="H31" s="180">
        <v>2600</v>
      </c>
      <c r="I31" s="180">
        <v>3300</v>
      </c>
      <c r="J31" s="180">
        <v>3300</v>
      </c>
    </row>
    <row r="32" spans="1:10">
      <c r="A32" s="109" t="s">
        <v>445</v>
      </c>
      <c r="B32" s="109" t="s">
        <v>446</v>
      </c>
      <c r="C32" s="178">
        <v>591</v>
      </c>
      <c r="D32" s="181">
        <v>630</v>
      </c>
      <c r="E32" s="181">
        <v>735</v>
      </c>
      <c r="F32" s="181">
        <v>735</v>
      </c>
      <c r="G32" s="178">
        <v>513</v>
      </c>
      <c r="H32" s="181">
        <v>630</v>
      </c>
      <c r="I32" s="181">
        <v>735</v>
      </c>
      <c r="J32" s="181">
        <v>735</v>
      </c>
    </row>
    <row r="33" spans="1:10">
      <c r="A33" s="109" t="s">
        <v>447</v>
      </c>
      <c r="B33" s="109" t="s">
        <v>448</v>
      </c>
      <c r="C33" s="178">
        <v>450</v>
      </c>
      <c r="D33" s="178">
        <v>500</v>
      </c>
      <c r="E33" s="178">
        <v>600</v>
      </c>
      <c r="F33" s="178">
        <v>600</v>
      </c>
      <c r="G33" s="178">
        <v>400</v>
      </c>
      <c r="H33" s="178">
        <v>500</v>
      </c>
      <c r="I33" s="178">
        <v>600</v>
      </c>
      <c r="J33" s="178">
        <v>600</v>
      </c>
    </row>
    <row r="34" spans="1:10">
      <c r="A34" s="109"/>
      <c r="B34" s="109"/>
      <c r="C34" s="178"/>
      <c r="D34" s="178"/>
      <c r="E34" s="178"/>
      <c r="F34" s="178"/>
      <c r="G34" s="178"/>
      <c r="H34" s="178"/>
      <c r="I34" s="178"/>
      <c r="J34" s="178"/>
    </row>
    <row r="35" spans="1:10">
      <c r="A35" s="109" t="s">
        <v>449</v>
      </c>
      <c r="B35" s="109"/>
      <c r="C35" s="178">
        <f>SUM(C31:C34)</f>
        <v>1500</v>
      </c>
      <c r="D35" s="178">
        <f>SUM(D31:D33)</f>
        <v>3310</v>
      </c>
      <c r="E35" s="178">
        <f>SUM(E31:E33)</f>
        <v>4035</v>
      </c>
      <c r="F35" s="178">
        <f>SUM(F31:F33)</f>
        <v>4035</v>
      </c>
      <c r="G35" s="178">
        <f>SUM(G31:G33)</f>
        <v>1305</v>
      </c>
      <c r="H35" s="178">
        <f>SUM(H31:H33)</f>
        <v>3730</v>
      </c>
      <c r="I35" s="178">
        <f>SUM(I31:I34)</f>
        <v>4635</v>
      </c>
      <c r="J35" s="178">
        <f>SUM(J31:J34)</f>
        <v>4635</v>
      </c>
    </row>
    <row r="36" spans="1:10">
      <c r="A36" s="109"/>
      <c r="B36" s="109"/>
      <c r="C36" s="177"/>
      <c r="D36" s="177"/>
      <c r="E36" s="177"/>
      <c r="F36" s="177"/>
      <c r="G36" s="177"/>
      <c r="H36" s="177"/>
      <c r="I36" s="177"/>
      <c r="J36" s="177"/>
    </row>
    <row r="37" spans="1:10">
      <c r="A37" s="109"/>
      <c r="B37" s="109"/>
      <c r="C37" s="177"/>
      <c r="D37" s="182"/>
      <c r="E37" s="182"/>
      <c r="F37" s="177"/>
      <c r="G37" s="177"/>
      <c r="H37" s="182"/>
      <c r="I37" s="182"/>
      <c r="J37" s="177"/>
    </row>
    <row r="38" spans="1:10">
      <c r="A38" s="109" t="s">
        <v>437</v>
      </c>
      <c r="B38" s="109" t="s">
        <v>450</v>
      </c>
      <c r="C38" s="178">
        <f>C35/C25</f>
        <v>0.83333333333333337</v>
      </c>
      <c r="D38" s="178">
        <f>D35/D25</f>
        <v>0.55166666666666664</v>
      </c>
      <c r="E38" s="178">
        <f>E35/E25</f>
        <v>0.33624999999999999</v>
      </c>
      <c r="F38" s="178">
        <f>F35/F25</f>
        <v>0.2882142857142857</v>
      </c>
      <c r="G38" s="178">
        <f>G35/G25</f>
        <v>0.87</v>
      </c>
      <c r="H38" s="178">
        <f>H35/H25</f>
        <v>0.6216666666666667</v>
      </c>
      <c r="I38" s="178">
        <f>I35/I25</f>
        <v>0.38624999999999998</v>
      </c>
      <c r="J38" s="178">
        <f>J35/J25</f>
        <v>0.33107142857142857</v>
      </c>
    </row>
    <row r="39" spans="1:10">
      <c r="A39" s="109" t="s">
        <v>439</v>
      </c>
      <c r="B39" s="109" t="s">
        <v>450</v>
      </c>
      <c r="C39" s="178">
        <f>C35/C26</f>
        <v>0.41666666666666669</v>
      </c>
      <c r="D39" s="178">
        <f>D35/D26</f>
        <v>0.33100000000000002</v>
      </c>
      <c r="E39" s="178">
        <f>E35/E26</f>
        <v>0.20175000000000001</v>
      </c>
      <c r="F39" s="178">
        <f>F35/F26</f>
        <v>0.18340909090909091</v>
      </c>
      <c r="G39" s="178">
        <f>G35/G26</f>
        <v>0.60697674418604652</v>
      </c>
      <c r="H39" s="178">
        <f>H35/H26</f>
        <v>0.373</v>
      </c>
      <c r="I39" s="178">
        <f>I35/I26</f>
        <v>0.23175000000000001</v>
      </c>
      <c r="J39" s="178">
        <f>J35/J26</f>
        <v>0.21068181818181819</v>
      </c>
    </row>
    <row r="40" spans="1:10">
      <c r="A40" s="109" t="s">
        <v>441</v>
      </c>
      <c r="B40" s="109" t="s">
        <v>450</v>
      </c>
      <c r="C40" s="183">
        <f>C35/C27</f>
        <v>1.5</v>
      </c>
      <c r="D40" s="183">
        <f>D35/D27</f>
        <v>0.66200000000000003</v>
      </c>
      <c r="E40" s="183">
        <f t="shared" ref="E40:J40" si="2">E35/E27</f>
        <v>0.40350000000000003</v>
      </c>
      <c r="F40" s="183">
        <f t="shared" si="2"/>
        <v>0.33624999999999999</v>
      </c>
      <c r="G40" s="183">
        <f t="shared" si="2"/>
        <v>1.3049999999999999</v>
      </c>
      <c r="H40" s="183">
        <f t="shared" si="2"/>
        <v>0.746</v>
      </c>
      <c r="I40" s="183">
        <f t="shared" si="2"/>
        <v>0.46350000000000002</v>
      </c>
      <c r="J40" s="183">
        <f t="shared" si="2"/>
        <v>0.38624999999999998</v>
      </c>
    </row>
    <row r="41" spans="1:10">
      <c r="A41" s="109" t="s">
        <v>442</v>
      </c>
      <c r="B41" s="109" t="s">
        <v>450</v>
      </c>
      <c r="C41" s="183">
        <f>C35/C28</f>
        <v>0.5</v>
      </c>
      <c r="D41" s="183">
        <f>D35/D28</f>
        <v>0.41375000000000001</v>
      </c>
      <c r="E41" s="183">
        <f t="shared" ref="E41:J41" si="3">E35/E28</f>
        <v>0.25218750000000001</v>
      </c>
      <c r="F41" s="183">
        <f t="shared" si="3"/>
        <v>0.2373529411764706</v>
      </c>
      <c r="G41" s="183">
        <f t="shared" si="3"/>
        <v>0.87</v>
      </c>
      <c r="H41" s="183">
        <f t="shared" si="3"/>
        <v>0.46625</v>
      </c>
      <c r="I41" s="183">
        <f t="shared" si="3"/>
        <v>0.28968749999999999</v>
      </c>
      <c r="J41" s="183">
        <f t="shared" si="3"/>
        <v>0.27264705882352941</v>
      </c>
    </row>
  </sheetData>
  <mergeCells count="6">
    <mergeCell ref="A2:B3"/>
    <mergeCell ref="D2:F2"/>
    <mergeCell ref="H2:J2"/>
    <mergeCell ref="A23:B24"/>
    <mergeCell ref="D23:F23"/>
    <mergeCell ref="H23:J23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 hts</vt:lpstr>
      <vt:lpstr>panties sleep w</vt:lpstr>
      <vt:lpstr>pants jean</vt:lpstr>
      <vt:lpstr>knit woven </vt:lpstr>
      <vt:lpstr>knit top</vt:lpstr>
      <vt:lpstr>sweater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2018-10-31T09:45:32Z</dcterms:modified>
</cp:coreProperties>
</file>