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35" yWindow="720" windowWidth="19440" windowHeight="11460" activeTab="7"/>
  </bookViews>
  <sheets>
    <sheet name="OOF" sheetId="13" r:id="rId1"/>
    <sheet name="ISS" sheetId="4" r:id="rId2"/>
    <sheet name="SAM" sheetId="2" r:id="rId3"/>
    <sheet name="OST" sheetId="7" r:id="rId4"/>
    <sheet name="ONS" sheetId="3" r:id="rId5"/>
    <sheet name="BASE" sheetId="8" r:id="rId6"/>
    <sheet name="GDR" sheetId="10" r:id="rId7"/>
    <sheet name="TED" sheetId="14" r:id="rId8"/>
    <sheet name="INE" sheetId="12" r:id="rId9"/>
    <sheet name="Note" sheetId="11" r:id="rId10"/>
  </sheets>
  <definedNames>
    <definedName name="_xlnm.Print_Titles" localSheetId="6">GDR!$1:$2</definedName>
  </definedNames>
  <calcPr calcId="125725"/>
</workbook>
</file>

<file path=xl/calcChain.xml><?xml version="1.0" encoding="utf-8"?>
<calcChain xmlns="http://schemas.openxmlformats.org/spreadsheetml/2006/main">
  <c r="F78" i="14"/>
  <c r="F77"/>
  <c r="F76"/>
  <c r="F74"/>
  <c r="F73"/>
  <c r="F72"/>
  <c r="F71"/>
  <c r="D1068" i="12"/>
  <c r="F1068"/>
  <c r="F1067"/>
  <c r="F1066"/>
  <c r="F1064"/>
  <c r="F1063"/>
  <c r="F1062"/>
  <c r="F1060"/>
  <c r="F1059"/>
  <c r="F1058"/>
  <c r="F1057"/>
  <c r="F1056"/>
  <c r="F1055"/>
  <c r="F1053"/>
  <c r="F1052"/>
  <c r="F1051"/>
  <c r="F1050"/>
  <c r="F1049"/>
  <c r="F1048"/>
  <c r="F1046"/>
  <c r="F1045"/>
  <c r="F1044"/>
  <c r="F1043"/>
  <c r="F1042"/>
  <c r="F1041"/>
  <c r="F1039"/>
  <c r="F1038"/>
  <c r="F1037"/>
  <c r="F1036"/>
  <c r="F1035"/>
  <c r="F1034"/>
  <c r="F79" i="14" l="1"/>
  <c r="F266" i="10"/>
  <c r="D67" i="14"/>
  <c r="F65"/>
  <c r="F64"/>
  <c r="F63"/>
  <c r="F61"/>
  <c r="F59"/>
  <c r="F58"/>
  <c r="F57"/>
  <c r="F56"/>
  <c r="F55"/>
  <c r="F1032" i="12"/>
  <c r="D1032"/>
  <c r="J1025"/>
  <c r="D52" i="14"/>
  <c r="F51"/>
  <c r="F50"/>
  <c r="F52" s="1"/>
  <c r="F48"/>
  <c r="D48"/>
  <c r="F47"/>
  <c r="F46"/>
  <c r="D44"/>
  <c r="F44"/>
  <c r="F43"/>
  <c r="F42"/>
  <c r="J959" i="12"/>
  <c r="D1023"/>
  <c r="F1022"/>
  <c r="F1021"/>
  <c r="F1020"/>
  <c r="F1019"/>
  <c r="F1018"/>
  <c r="F1017"/>
  <c r="F1016"/>
  <c r="F1015"/>
  <c r="F1014"/>
  <c r="F1013"/>
  <c r="F1012"/>
  <c r="F1011"/>
  <c r="D1010"/>
  <c r="F1009"/>
  <c r="F1008"/>
  <c r="F1007"/>
  <c r="F1006"/>
  <c r="F1005"/>
  <c r="F1004"/>
  <c r="F1003"/>
  <c r="F1002"/>
  <c r="F1001"/>
  <c r="F1000"/>
  <c r="F999"/>
  <c r="F998"/>
  <c r="D997"/>
  <c r="F996"/>
  <c r="F995"/>
  <c r="F994"/>
  <c r="F993"/>
  <c r="F992"/>
  <c r="F991"/>
  <c r="F990"/>
  <c r="F989"/>
  <c r="F988"/>
  <c r="F987"/>
  <c r="F986"/>
  <c r="F985"/>
  <c r="F984"/>
  <c r="F983"/>
  <c r="F982"/>
  <c r="D981"/>
  <c r="F980"/>
  <c r="F979"/>
  <c r="F978"/>
  <c r="F977"/>
  <c r="F976"/>
  <c r="F975"/>
  <c r="F974"/>
  <c r="F973"/>
  <c r="F972"/>
  <c r="F971"/>
  <c r="F970"/>
  <c r="F969"/>
  <c r="F968"/>
  <c r="F967"/>
  <c r="F966"/>
  <c r="D965"/>
  <c r="F964"/>
  <c r="F963"/>
  <c r="F962"/>
  <c r="F961"/>
  <c r="F960"/>
  <c r="F959"/>
  <c r="F67" i="14" l="1"/>
  <c r="F965" i="12"/>
  <c r="F997"/>
  <c r="F1010"/>
  <c r="F981"/>
  <c r="F1023"/>
  <c r="D958"/>
  <c r="J946" l="1"/>
  <c r="F957"/>
  <c r="F956"/>
  <c r="F955"/>
  <c r="F954"/>
  <c r="F953"/>
  <c r="F952"/>
  <c r="F951"/>
  <c r="F950"/>
  <c r="F949"/>
  <c r="F948"/>
  <c r="F947"/>
  <c r="F946"/>
  <c r="D40" i="14"/>
  <c r="F39"/>
  <c r="F38"/>
  <c r="F36"/>
  <c r="J932" i="12"/>
  <c r="D944"/>
  <c r="F943"/>
  <c r="F942"/>
  <c r="F941"/>
  <c r="F940"/>
  <c r="F939"/>
  <c r="F938"/>
  <c r="F937"/>
  <c r="F936"/>
  <c r="F935"/>
  <c r="F934"/>
  <c r="F933"/>
  <c r="F932"/>
  <c r="J841"/>
  <c r="D931"/>
  <c r="F930"/>
  <c r="F929"/>
  <c r="F928"/>
  <c r="F927"/>
  <c r="F926"/>
  <c r="F925"/>
  <c r="D924"/>
  <c r="F923"/>
  <c r="F922"/>
  <c r="F921"/>
  <c r="F920"/>
  <c r="F919"/>
  <c r="F918"/>
  <c r="D916"/>
  <c r="F915"/>
  <c r="F914"/>
  <c r="F913"/>
  <c r="F912"/>
  <c r="F911"/>
  <c r="F910"/>
  <c r="F909"/>
  <c r="F908"/>
  <c r="F907"/>
  <c r="F906"/>
  <c r="F905"/>
  <c r="F904"/>
  <c r="F903"/>
  <c r="D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D883"/>
  <c r="F882"/>
  <c r="F881"/>
  <c r="F880"/>
  <c r="F879"/>
  <c r="F878"/>
  <c r="F877"/>
  <c r="F876"/>
  <c r="F875"/>
  <c r="F874"/>
  <c r="F873"/>
  <c r="F872"/>
  <c r="F871"/>
  <c r="F870"/>
  <c r="F869"/>
  <c r="F868"/>
  <c r="D867"/>
  <c r="F866"/>
  <c r="F865"/>
  <c r="F864"/>
  <c r="F863"/>
  <c r="F862"/>
  <c r="F861"/>
  <c r="F860"/>
  <c r="F859"/>
  <c r="F858"/>
  <c r="F857"/>
  <c r="F856"/>
  <c r="F855"/>
  <c r="F854"/>
  <c r="F853"/>
  <c r="F852"/>
  <c r="D851"/>
  <c r="F850"/>
  <c r="F849"/>
  <c r="F848"/>
  <c r="F847"/>
  <c r="F846"/>
  <c r="F845"/>
  <c r="D844"/>
  <c r="F843"/>
  <c r="F842"/>
  <c r="F841"/>
  <c r="F958" l="1"/>
  <c r="F851"/>
  <c r="F40" i="14"/>
  <c r="F867" i="12"/>
  <c r="F883"/>
  <c r="F902"/>
  <c r="F916"/>
  <c r="F844"/>
  <c r="F924"/>
  <c r="F944"/>
  <c r="F931"/>
  <c r="J839"/>
  <c r="F839"/>
  <c r="F34" i="8"/>
  <c r="F795" i="12"/>
  <c r="J795"/>
  <c r="D837"/>
  <c r="F836"/>
  <c r="F835"/>
  <c r="F834"/>
  <c r="F832"/>
  <c r="F831"/>
  <c r="F830"/>
  <c r="F828"/>
  <c r="F827"/>
  <c r="F826"/>
  <c r="F824"/>
  <c r="F823"/>
  <c r="F822"/>
  <c r="F820"/>
  <c r="F819"/>
  <c r="F818"/>
  <c r="F816"/>
  <c r="F815"/>
  <c r="F814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J29" i="8"/>
  <c r="F29"/>
  <c r="F837" i="12" l="1"/>
  <c r="F7" i="14"/>
  <c r="F6"/>
  <c r="F5"/>
  <c r="D27" i="8"/>
  <c r="F26"/>
  <c r="F25"/>
  <c r="F24"/>
  <c r="F27" l="1"/>
  <c r="J744" i="12"/>
  <c r="D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93" l="1"/>
  <c r="F20" i="8"/>
  <c r="K26" i="3"/>
  <c r="F26" l="1"/>
  <c r="D743" i="12" l="1"/>
  <c r="F743"/>
  <c r="J454"/>
  <c r="J258" i="10"/>
  <c r="F31" i="14"/>
  <c r="D29"/>
  <c r="F28"/>
  <c r="F27"/>
  <c r="M18" i="3"/>
  <c r="D575" i="12"/>
  <c r="F575"/>
  <c r="H541"/>
  <c r="D25" i="14"/>
  <c r="H23"/>
  <c r="F24"/>
  <c r="F23"/>
  <c r="J222" i="10"/>
  <c r="F498" i="12"/>
  <c r="F536"/>
  <c r="F535"/>
  <c r="F534"/>
  <c r="F533"/>
  <c r="F532"/>
  <c r="F531"/>
  <c r="F529"/>
  <c r="F528"/>
  <c r="F527"/>
  <c r="F526"/>
  <c r="F525"/>
  <c r="F524"/>
  <c r="F523"/>
  <c r="F521"/>
  <c r="F520"/>
  <c r="F519"/>
  <c r="F518"/>
  <c r="F517"/>
  <c r="F516"/>
  <c r="F514"/>
  <c r="F513"/>
  <c r="F512"/>
  <c r="F511"/>
  <c r="F510"/>
  <c r="F509"/>
  <c r="F507"/>
  <c r="F506"/>
  <c r="F505"/>
  <c r="F504"/>
  <c r="F503"/>
  <c r="F502"/>
  <c r="F501"/>
  <c r="F500"/>
  <c r="F499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5"/>
  <c r="F474"/>
  <c r="F473"/>
  <c r="F472"/>
  <c r="F471"/>
  <c r="F470"/>
  <c r="F469"/>
  <c r="F468"/>
  <c r="F467"/>
  <c r="F466"/>
  <c r="F465"/>
  <c r="F464"/>
  <c r="F463"/>
  <c r="F462"/>
  <c r="F461"/>
  <c r="D539"/>
  <c r="F459"/>
  <c r="F458"/>
  <c r="F457"/>
  <c r="F456"/>
  <c r="F455"/>
  <c r="F454"/>
  <c r="J242" i="10"/>
  <c r="F25" i="14" l="1"/>
  <c r="F29"/>
  <c r="F539" i="12"/>
  <c r="J347" l="1"/>
  <c r="D452"/>
  <c r="F450"/>
  <c r="F449"/>
  <c r="F448"/>
  <c r="F447"/>
  <c r="F446"/>
  <c r="F445"/>
  <c r="F443"/>
  <c r="F442"/>
  <c r="F441"/>
  <c r="F440"/>
  <c r="F439"/>
  <c r="F438"/>
  <c r="F437"/>
  <c r="F435"/>
  <c r="F434"/>
  <c r="F433"/>
  <c r="F432"/>
  <c r="F431"/>
  <c r="F430"/>
  <c r="F428"/>
  <c r="F427"/>
  <c r="F426"/>
  <c r="F425"/>
  <c r="F423"/>
  <c r="F422"/>
  <c r="F421"/>
  <c r="F420"/>
  <c r="F418"/>
  <c r="F417"/>
  <c r="F416"/>
  <c r="F415"/>
  <c r="F414"/>
  <c r="F413"/>
  <c r="F412"/>
  <c r="F411"/>
  <c r="F410"/>
  <c r="F408"/>
  <c r="F407"/>
  <c r="F406"/>
  <c r="F405"/>
  <c r="F404"/>
  <c r="F403"/>
  <c r="F402"/>
  <c r="F401"/>
  <c r="F400"/>
  <c r="F399"/>
  <c r="F398"/>
  <c r="F397"/>
  <c r="F395"/>
  <c r="F394"/>
  <c r="F393"/>
  <c r="F392"/>
  <c r="F391"/>
  <c r="F390"/>
  <c r="F389"/>
  <c r="F388"/>
  <c r="F387"/>
  <c r="F386"/>
  <c r="F384"/>
  <c r="F383"/>
  <c r="F382"/>
  <c r="F381"/>
  <c r="F380"/>
  <c r="F379"/>
  <c r="F378"/>
  <c r="F377"/>
  <c r="F376"/>
  <c r="F375"/>
  <c r="F374"/>
  <c r="F373"/>
  <c r="F372"/>
  <c r="F371"/>
  <c r="F370"/>
  <c r="F368"/>
  <c r="F367"/>
  <c r="F366"/>
  <c r="F365"/>
  <c r="F364"/>
  <c r="F363"/>
  <c r="F362"/>
  <c r="F361"/>
  <c r="F360"/>
  <c r="F359"/>
  <c r="F358"/>
  <c r="F357"/>
  <c r="F356"/>
  <c r="F355"/>
  <c r="F354"/>
  <c r="F352"/>
  <c r="F351"/>
  <c r="F350"/>
  <c r="F349"/>
  <c r="F348"/>
  <c r="F347"/>
  <c r="D19" i="14"/>
  <c r="F18"/>
  <c r="F17"/>
  <c r="F19" s="1"/>
  <c r="F255" i="10"/>
  <c r="F254"/>
  <c r="F253"/>
  <c r="F252"/>
  <c r="F251"/>
  <c r="F250"/>
  <c r="F249"/>
  <c r="F248"/>
  <c r="F247"/>
  <c r="F246"/>
  <c r="F245"/>
  <c r="F244"/>
  <c r="F243"/>
  <c r="F242"/>
  <c r="D256"/>
  <c r="J250" i="12"/>
  <c r="J229"/>
  <c r="J189" i="10"/>
  <c r="D345" i="12"/>
  <c r="F342"/>
  <c r="F343"/>
  <c r="F311"/>
  <c r="F340"/>
  <c r="F338"/>
  <c r="F336"/>
  <c r="F335"/>
  <c r="F334"/>
  <c r="F333"/>
  <c r="F332"/>
  <c r="F331"/>
  <c r="F330"/>
  <c r="F329"/>
  <c r="F327"/>
  <c r="F326"/>
  <c r="F325"/>
  <c r="F324"/>
  <c r="F323"/>
  <c r="F322"/>
  <c r="F321"/>
  <c r="F320"/>
  <c r="F319"/>
  <c r="F318"/>
  <c r="F317"/>
  <c r="F315"/>
  <c r="F314"/>
  <c r="F313"/>
  <c r="F312"/>
  <c r="F310"/>
  <c r="F309"/>
  <c r="F307"/>
  <c r="F306"/>
  <c r="F305"/>
  <c r="F304"/>
  <c r="F303"/>
  <c r="F301"/>
  <c r="F300"/>
  <c r="F299"/>
  <c r="F298"/>
  <c r="F297"/>
  <c r="F295"/>
  <c r="F294"/>
  <c r="F293"/>
  <c r="F292"/>
  <c r="F291"/>
  <c r="F290"/>
  <c r="F289"/>
  <c r="F288"/>
  <c r="F287"/>
  <c r="F286"/>
  <c r="F285"/>
  <c r="F284"/>
  <c r="F283"/>
  <c r="F282"/>
  <c r="F280"/>
  <c r="F279"/>
  <c r="F278"/>
  <c r="F277"/>
  <c r="F276"/>
  <c r="F275"/>
  <c r="F274"/>
  <c r="F273"/>
  <c r="F272"/>
  <c r="F271"/>
  <c r="F270"/>
  <c r="F269"/>
  <c r="F268"/>
  <c r="F267"/>
  <c r="F266"/>
  <c r="F264"/>
  <c r="F263"/>
  <c r="F262"/>
  <c r="F261"/>
  <c r="F260"/>
  <c r="F259"/>
  <c r="F258"/>
  <c r="F257"/>
  <c r="F256"/>
  <c r="F255"/>
  <c r="F254"/>
  <c r="F253"/>
  <c r="F252"/>
  <c r="F251"/>
  <c r="F250"/>
  <c r="J130"/>
  <c r="J215" i="10"/>
  <c r="D220"/>
  <c r="D230"/>
  <c r="F229"/>
  <c r="F228"/>
  <c r="F227"/>
  <c r="F226"/>
  <c r="F225"/>
  <c r="F224"/>
  <c r="F230" s="1"/>
  <c r="F223"/>
  <c r="F222"/>
  <c r="J170"/>
  <c r="I189"/>
  <c r="J197"/>
  <c r="J204"/>
  <c r="J211"/>
  <c r="F248" i="12"/>
  <c r="J245"/>
  <c r="F242"/>
  <c r="F227"/>
  <c r="F219" i="10"/>
  <c r="F218"/>
  <c r="F217"/>
  <c r="F216"/>
  <c r="F220" s="1"/>
  <c r="F215"/>
  <c r="F122" i="12"/>
  <c r="F121"/>
  <c r="F120"/>
  <c r="F119"/>
  <c r="F117"/>
  <c r="F116"/>
  <c r="F115"/>
  <c r="F114"/>
  <c r="F113"/>
  <c r="F111"/>
  <c r="F110"/>
  <c r="F109"/>
  <c r="F108"/>
  <c r="F107"/>
  <c r="F105"/>
  <c r="F104"/>
  <c r="I103"/>
  <c r="J103" s="1"/>
  <c r="F103"/>
  <c r="F101"/>
  <c r="F100"/>
  <c r="F98"/>
  <c r="F97"/>
  <c r="F95"/>
  <c r="F94"/>
  <c r="F93"/>
  <c r="F92"/>
  <c r="F90"/>
  <c r="F91" s="1"/>
  <c r="F88"/>
  <c r="F87"/>
  <c r="F85"/>
  <c r="F86" s="1"/>
  <c r="F83"/>
  <c r="F82"/>
  <c r="F81"/>
  <c r="F79"/>
  <c r="F78"/>
  <c r="F76"/>
  <c r="F75"/>
  <c r="F74"/>
  <c r="F72"/>
  <c r="F71"/>
  <c r="F70"/>
  <c r="F68"/>
  <c r="F67"/>
  <c r="F65"/>
  <c r="F66" s="1"/>
  <c r="F63"/>
  <c r="F62"/>
  <c r="F61"/>
  <c r="F60"/>
  <c r="F59"/>
  <c r="F58"/>
  <c r="F56"/>
  <c r="F55"/>
  <c r="F54"/>
  <c r="F53"/>
  <c r="F52"/>
  <c r="F50"/>
  <c r="F49"/>
  <c r="F48"/>
  <c r="F46"/>
  <c r="F45"/>
  <c r="F44"/>
  <c r="F43"/>
  <c r="F41"/>
  <c r="F40"/>
  <c r="F39"/>
  <c r="F38"/>
  <c r="F37"/>
  <c r="F36"/>
  <c r="F34"/>
  <c r="F33"/>
  <c r="F32"/>
  <c r="F31"/>
  <c r="F30"/>
  <c r="F28"/>
  <c r="F27"/>
  <c r="F26"/>
  <c r="F25"/>
  <c r="I24"/>
  <c r="J24" s="1"/>
  <c r="F24"/>
  <c r="F22"/>
  <c r="F21"/>
  <c r="F20"/>
  <c r="F19"/>
  <c r="F18"/>
  <c r="F16"/>
  <c r="F15"/>
  <c r="I14"/>
  <c r="J14" s="1"/>
  <c r="F14"/>
  <c r="F12"/>
  <c r="F11"/>
  <c r="I10"/>
  <c r="J10" s="1"/>
  <c r="F10"/>
  <c r="I8"/>
  <c r="J8" s="1"/>
  <c r="F8"/>
  <c r="F9" s="1"/>
  <c r="F6"/>
  <c r="F5"/>
  <c r="I4"/>
  <c r="J4" s="1"/>
  <c r="F4"/>
  <c r="J168" i="10"/>
  <c r="F212"/>
  <c r="F211"/>
  <c r="F207"/>
  <c r="F206"/>
  <c r="F205"/>
  <c r="F208" s="1"/>
  <c r="F204"/>
  <c r="F201"/>
  <c r="F200"/>
  <c r="F199"/>
  <c r="F202" s="1"/>
  <c r="F198"/>
  <c r="F197"/>
  <c r="F194"/>
  <c r="F193"/>
  <c r="F192"/>
  <c r="F191"/>
  <c r="F190"/>
  <c r="F189"/>
  <c r="F195" s="1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8"/>
  <c r="F165"/>
  <c r="F164"/>
  <c r="F163"/>
  <c r="F162"/>
  <c r="J161"/>
  <c r="F161"/>
  <c r="F166" s="1"/>
  <c r="F158"/>
  <c r="J157"/>
  <c r="F157"/>
  <c r="F159" s="1"/>
  <c r="F153"/>
  <c r="F152"/>
  <c r="F151"/>
  <c r="F150"/>
  <c r="F154" s="1"/>
  <c r="J149"/>
  <c r="F149"/>
  <c r="F146"/>
  <c r="F145"/>
  <c r="F144"/>
  <c r="F143"/>
  <c r="F142"/>
  <c r="F141"/>
  <c r="F147" s="1"/>
  <c r="J140"/>
  <c r="F140"/>
  <c r="F137"/>
  <c r="F136"/>
  <c r="F135"/>
  <c r="F134"/>
  <c r="F133"/>
  <c r="F132"/>
  <c r="F131"/>
  <c r="F130"/>
  <c r="J129"/>
  <c r="F129"/>
  <c r="F138" s="1"/>
  <c r="F126"/>
  <c r="F125"/>
  <c r="F124"/>
  <c r="F123"/>
  <c r="F122"/>
  <c r="F121"/>
  <c r="F120"/>
  <c r="F119"/>
  <c r="F127" s="1"/>
  <c r="F118"/>
  <c r="F117"/>
  <c r="F116"/>
  <c r="J115"/>
  <c r="F115"/>
  <c r="F112"/>
  <c r="F111"/>
  <c r="F110"/>
  <c r="F109"/>
  <c r="F108"/>
  <c r="F107"/>
  <c r="J106"/>
  <c r="F106"/>
  <c r="F113" s="1"/>
  <c r="F103"/>
  <c r="F102"/>
  <c r="F101"/>
  <c r="F100"/>
  <c r="F104" s="1"/>
  <c r="J99"/>
  <c r="F99"/>
  <c r="F96"/>
  <c r="F95"/>
  <c r="F94"/>
  <c r="F93"/>
  <c r="F92"/>
  <c r="F91"/>
  <c r="F90"/>
  <c r="F89"/>
  <c r="F88"/>
  <c r="F97" s="1"/>
  <c r="F85"/>
  <c r="F84"/>
  <c r="F83"/>
  <c r="F82"/>
  <c r="F81"/>
  <c r="F79"/>
  <c r="F78"/>
  <c r="F72"/>
  <c r="F71"/>
  <c r="F70"/>
  <c r="F73" s="1"/>
  <c r="F76" s="1"/>
  <c r="F67"/>
  <c r="F66"/>
  <c r="F68" s="1"/>
  <c r="F64"/>
  <c r="F63"/>
  <c r="F62"/>
  <c r="F61"/>
  <c r="F58"/>
  <c r="F59" s="1"/>
  <c r="F55"/>
  <c r="F54"/>
  <c r="F53"/>
  <c r="F52"/>
  <c r="F51"/>
  <c r="F50"/>
  <c r="F56" s="1"/>
  <c r="F47"/>
  <c r="F46"/>
  <c r="F45"/>
  <c r="F44"/>
  <c r="F48" s="1"/>
  <c r="F43"/>
  <c r="F42"/>
  <c r="F40"/>
  <c r="F39"/>
  <c r="F38"/>
  <c r="F37"/>
  <c r="F36"/>
  <c r="F35"/>
  <c r="F32"/>
  <c r="F33" s="1"/>
  <c r="F31"/>
  <c r="F26"/>
  <c r="F25"/>
  <c r="F24"/>
  <c r="F23"/>
  <c r="F18"/>
  <c r="F20"/>
  <c r="F16"/>
  <c r="F15"/>
  <c r="F14"/>
  <c r="F13"/>
  <c r="F12"/>
  <c r="F17" s="1"/>
  <c r="F11"/>
  <c r="F10"/>
  <c r="F6"/>
  <c r="F8" s="1"/>
  <c r="F4"/>
  <c r="F213"/>
  <c r="F80"/>
  <c r="F187"/>
  <c r="F65"/>
  <c r="F27"/>
  <c r="F29" s="1"/>
  <c r="F41"/>
  <c r="F86"/>
  <c r="J40" i="3"/>
  <c r="F13" i="8"/>
  <c r="J28" i="3"/>
  <c r="D10" i="8"/>
  <c r="F7"/>
  <c r="F6"/>
  <c r="F5"/>
  <c r="F4"/>
  <c r="F42" i="3"/>
  <c r="F43" s="1"/>
  <c r="F46" s="1"/>
  <c r="F41"/>
  <c r="F40"/>
  <c r="D43"/>
  <c r="J5"/>
  <c r="F38"/>
  <c r="D35"/>
  <c r="F10" i="8" l="1"/>
  <c r="F99" i="12"/>
  <c r="F106"/>
  <c r="F21" i="10"/>
  <c r="F256"/>
  <c r="F96" i="12"/>
  <c r="F51"/>
  <c r="F80"/>
  <c r="F47"/>
  <c r="F69"/>
  <c r="F89"/>
  <c r="F102"/>
  <c r="F35"/>
  <c r="F42"/>
  <c r="F345"/>
  <c r="F13"/>
  <c r="F29"/>
  <c r="F64"/>
  <c r="F77"/>
  <c r="F112"/>
  <c r="F23"/>
  <c r="F17"/>
  <c r="F73"/>
  <c r="F123"/>
  <c r="F7"/>
  <c r="F57"/>
  <c r="F84"/>
  <c r="F118"/>
  <c r="F452"/>
</calcChain>
</file>

<file path=xl/sharedStrings.xml><?xml version="1.0" encoding="utf-8"?>
<sst xmlns="http://schemas.openxmlformats.org/spreadsheetml/2006/main" count="1332" uniqueCount="1013">
  <si>
    <t>Style #</t>
  </si>
  <si>
    <t>Po#</t>
  </si>
  <si>
    <t>Units</t>
  </si>
  <si>
    <t>Price (DDP NY)</t>
  </si>
  <si>
    <t>Amount</t>
  </si>
  <si>
    <t>FTY AMOUNT</t>
    <phoneticPr fontId="1" type="noConversion"/>
  </si>
  <si>
    <t>inv#</t>
    <phoneticPr fontId="1" type="noConversion"/>
  </si>
  <si>
    <t>ETD</t>
    <phoneticPr fontId="1" type="noConversion"/>
  </si>
  <si>
    <t>ETA</t>
    <phoneticPr fontId="1" type="noConversion"/>
  </si>
  <si>
    <t xml:space="preserve">IN WH </t>
    <phoneticPr fontId="1" type="noConversion"/>
  </si>
  <si>
    <t>DUE DATE</t>
    <phoneticPr fontId="1" type="noConversion"/>
  </si>
  <si>
    <t>PAYMENT DATE</t>
    <phoneticPr fontId="1" type="noConversion"/>
  </si>
  <si>
    <t>FACTORY</t>
    <phoneticPr fontId="1" type="noConversion"/>
  </si>
  <si>
    <t>REMARK</t>
    <phoneticPr fontId="1" type="noConversion"/>
  </si>
  <si>
    <t>TERMS</t>
    <phoneticPr fontId="1" type="noConversion"/>
  </si>
  <si>
    <t>MSVU1366</t>
  </si>
  <si>
    <t>MSVD0386</t>
  </si>
  <si>
    <t>PI-18-2671</t>
  </si>
  <si>
    <t>PSVD0424</t>
  </si>
  <si>
    <t>MSVD0433</t>
  </si>
  <si>
    <t>MSVD0436</t>
  </si>
  <si>
    <t>PSOU0871</t>
  </si>
  <si>
    <t>MSVD0434</t>
  </si>
  <si>
    <t>PI-18-2627</t>
  </si>
  <si>
    <t>WSVU1469</t>
  </si>
  <si>
    <t>WSVU1470</t>
  </si>
  <si>
    <t>MSVU1444</t>
  </si>
  <si>
    <t>MSOU0867</t>
  </si>
  <si>
    <t>WSOU0867</t>
  </si>
  <si>
    <t>PSVU1399</t>
  </si>
  <si>
    <t>ETD</t>
    <phoneticPr fontId="1" type="noConversion"/>
  </si>
  <si>
    <t>ETA</t>
    <phoneticPr fontId="1" type="noConversion"/>
  </si>
  <si>
    <t>ttl:;</t>
    <phoneticPr fontId="1" type="noConversion"/>
  </si>
  <si>
    <t>ROG14DAYS</t>
    <phoneticPr fontId="1" type="noConversion"/>
  </si>
  <si>
    <t>INV#</t>
    <phoneticPr fontId="1" type="noConversion"/>
  </si>
  <si>
    <t>STYLE#</t>
    <phoneticPr fontId="1" type="noConversion"/>
  </si>
  <si>
    <t>PRICE(DDP LA)</t>
    <phoneticPr fontId="1" type="noConversion"/>
  </si>
  <si>
    <t>TERMS</t>
    <phoneticPr fontId="1" type="noConversion"/>
  </si>
  <si>
    <t>PO#</t>
    <phoneticPr fontId="1" type="noConversion"/>
  </si>
  <si>
    <t>UNITE</t>
    <phoneticPr fontId="1" type="noConversion"/>
  </si>
  <si>
    <t>AMOUNT</t>
    <phoneticPr fontId="1" type="noConversion"/>
  </si>
  <si>
    <t xml:space="preserve">IN WH </t>
    <phoneticPr fontId="1" type="noConversion"/>
  </si>
  <si>
    <t>DUE DATE</t>
    <phoneticPr fontId="1" type="noConversion"/>
  </si>
  <si>
    <t>18SW002</t>
    <phoneticPr fontId="11" type="noConversion"/>
  </si>
  <si>
    <t>6T60661MC</t>
    <phoneticPr fontId="11" type="noConversion"/>
  </si>
  <si>
    <t>FL75</t>
    <phoneticPr fontId="11" type="noConversion"/>
  </si>
  <si>
    <t>FL75A</t>
    <phoneticPr fontId="11" type="noConversion"/>
  </si>
  <si>
    <t>6T60661VM</t>
    <phoneticPr fontId="11" type="noConversion"/>
  </si>
  <si>
    <t>FL76</t>
    <phoneticPr fontId="11" type="noConversion"/>
  </si>
  <si>
    <t>Debit Note#R1160 FOR JCPENNEY “SA” AUDIT</t>
    <phoneticPr fontId="11" type="noConversion"/>
  </si>
  <si>
    <t>18SW010</t>
    <phoneticPr fontId="11" type="noConversion"/>
  </si>
  <si>
    <t>8T81009BU</t>
    <phoneticPr fontId="11" type="noConversion"/>
  </si>
  <si>
    <t>FL81</t>
    <phoneticPr fontId="11" type="noConversion"/>
  </si>
  <si>
    <t>ETD 6/4 ETA 6/20 S/B PAID B4 7/10</t>
    <phoneticPr fontId="11" type="noConversion"/>
  </si>
  <si>
    <t>FL81A</t>
    <phoneticPr fontId="11" type="noConversion"/>
  </si>
  <si>
    <t>FL81B</t>
    <phoneticPr fontId="11" type="noConversion"/>
  </si>
  <si>
    <t>8T81014BU</t>
    <phoneticPr fontId="11" type="noConversion"/>
  </si>
  <si>
    <t>FL82</t>
    <phoneticPr fontId="11" type="noConversion"/>
  </si>
  <si>
    <t>FL82A</t>
    <phoneticPr fontId="11" type="noConversion"/>
  </si>
  <si>
    <t>FL82B</t>
    <phoneticPr fontId="11" type="noConversion"/>
  </si>
  <si>
    <t>8T81009VM</t>
    <phoneticPr fontId="11" type="noConversion"/>
  </si>
  <si>
    <t>FL88</t>
    <phoneticPr fontId="11" type="noConversion"/>
  </si>
  <si>
    <t>18SW020</t>
    <phoneticPr fontId="11" type="noConversion"/>
  </si>
  <si>
    <t xml:space="preserve"> 5T55466JC</t>
    <phoneticPr fontId="11" type="noConversion"/>
  </si>
  <si>
    <t>FL92B</t>
    <phoneticPr fontId="11" type="noConversion"/>
  </si>
  <si>
    <t>ETD 6/16 ETA 6/19 S/B PAID B4 7/9  (FEDEX)</t>
    <phoneticPr fontId="11" type="noConversion"/>
  </si>
  <si>
    <t>18SW011</t>
    <phoneticPr fontId="11" type="noConversion"/>
  </si>
  <si>
    <t>ETD 6/18 ETA 7/4 S/B PAID B4 7/24</t>
    <phoneticPr fontId="11" type="noConversion"/>
  </si>
  <si>
    <t>5T55665BU</t>
    <phoneticPr fontId="11" type="noConversion"/>
  </si>
  <si>
    <t>FL89</t>
    <phoneticPr fontId="11" type="noConversion"/>
  </si>
  <si>
    <t>FL89A</t>
    <phoneticPr fontId="11" type="noConversion"/>
  </si>
  <si>
    <t>5T55665BV</t>
    <phoneticPr fontId="11" type="noConversion"/>
  </si>
  <si>
    <t>FL90</t>
    <phoneticPr fontId="11" type="noConversion"/>
  </si>
  <si>
    <t>DEBIT NOTE - R1369</t>
    <phoneticPr fontId="11" type="noConversion"/>
  </si>
  <si>
    <t>18SW017</t>
    <phoneticPr fontId="11" type="noConversion"/>
  </si>
  <si>
    <t>FL92</t>
    <phoneticPr fontId="11" type="noConversion"/>
  </si>
  <si>
    <t>ETD 6/25 ETA 7/11 S/B PAID B4 7/31</t>
    <phoneticPr fontId="11" type="noConversion"/>
  </si>
  <si>
    <t>FL92A</t>
    <phoneticPr fontId="11" type="noConversion"/>
  </si>
  <si>
    <t>18SW031-1</t>
    <phoneticPr fontId="11" type="noConversion"/>
  </si>
  <si>
    <t>8T81098NR</t>
    <phoneticPr fontId="11" type="noConversion"/>
  </si>
  <si>
    <t>FL87</t>
    <phoneticPr fontId="11" type="noConversion"/>
  </si>
  <si>
    <t>ETD 7/16 ETA 8/1 S/B PAID B4 8/21</t>
    <phoneticPr fontId="11" type="noConversion"/>
  </si>
  <si>
    <t>FL87A</t>
    <phoneticPr fontId="11" type="noConversion"/>
  </si>
  <si>
    <t>FL87B</t>
    <phoneticPr fontId="11" type="noConversion"/>
  </si>
  <si>
    <t>FL87C</t>
    <phoneticPr fontId="11" type="noConversion"/>
  </si>
  <si>
    <t>FL87D</t>
    <phoneticPr fontId="11" type="noConversion"/>
  </si>
  <si>
    <t>FL87E</t>
    <phoneticPr fontId="11" type="noConversion"/>
  </si>
  <si>
    <t>18SW031-2</t>
    <phoneticPr fontId="11" type="noConversion"/>
  </si>
  <si>
    <t>8T81166TJ</t>
    <phoneticPr fontId="11" type="noConversion"/>
  </si>
  <si>
    <t>FL77</t>
    <phoneticPr fontId="11" type="noConversion"/>
  </si>
  <si>
    <t>FL77A</t>
    <phoneticPr fontId="11" type="noConversion"/>
  </si>
  <si>
    <t>8T81167TJ</t>
    <phoneticPr fontId="11" type="noConversion"/>
  </si>
  <si>
    <t>FL78</t>
    <phoneticPr fontId="11" type="noConversion"/>
  </si>
  <si>
    <t>FL78A</t>
    <phoneticPr fontId="11" type="noConversion"/>
  </si>
  <si>
    <t>8T81093VM</t>
    <phoneticPr fontId="11" type="noConversion"/>
  </si>
  <si>
    <t>FL79</t>
    <phoneticPr fontId="11" type="noConversion"/>
  </si>
  <si>
    <t>8T81094VM</t>
    <phoneticPr fontId="11" type="noConversion"/>
  </si>
  <si>
    <t>FL80</t>
  </si>
  <si>
    <t>18SW029</t>
    <phoneticPr fontId="11" type="noConversion"/>
  </si>
  <si>
    <t>8T81093BU</t>
    <phoneticPr fontId="11" type="noConversion"/>
  </si>
  <si>
    <t>FL84</t>
    <phoneticPr fontId="11" type="noConversion"/>
  </si>
  <si>
    <t>ETD 7/23 ETA 8/8 S/B PAID B4 8/28</t>
    <phoneticPr fontId="11" type="noConversion"/>
  </si>
  <si>
    <t>8T81981BU</t>
    <phoneticPr fontId="11" type="noConversion"/>
  </si>
  <si>
    <t>FL83</t>
    <phoneticPr fontId="11" type="noConversion"/>
  </si>
  <si>
    <t>FL83A</t>
    <phoneticPr fontId="11" type="noConversion"/>
  </si>
  <si>
    <t>8T81011BU</t>
    <phoneticPr fontId="11" type="noConversion"/>
  </si>
  <si>
    <t>FL85</t>
    <phoneticPr fontId="11" type="noConversion"/>
  </si>
  <si>
    <t>FL85A</t>
    <phoneticPr fontId="11" type="noConversion"/>
  </si>
  <si>
    <t>FL85B</t>
    <phoneticPr fontId="11" type="noConversion"/>
  </si>
  <si>
    <t>18SW050</t>
    <phoneticPr fontId="11" type="noConversion"/>
  </si>
  <si>
    <t>WL83S011RS</t>
    <phoneticPr fontId="11" type="noConversion"/>
  </si>
  <si>
    <t>FL98B</t>
    <phoneticPr fontId="11" type="noConversion"/>
  </si>
  <si>
    <t xml:space="preserve">ETD 8/3 ETA 8/9 S/B PAID B4 8/29 FEDEX </t>
    <phoneticPr fontId="11" type="noConversion"/>
  </si>
  <si>
    <t>18SW059-1</t>
    <phoneticPr fontId="11" type="noConversion"/>
  </si>
  <si>
    <t>5T55466YM</t>
    <phoneticPr fontId="11" type="noConversion"/>
  </si>
  <si>
    <t>FL99A</t>
    <phoneticPr fontId="11" type="noConversion"/>
  </si>
  <si>
    <t>ETD 8/19 S/B PAID B4 9/8</t>
    <phoneticPr fontId="11" type="noConversion"/>
  </si>
  <si>
    <t>FL99B</t>
    <phoneticPr fontId="11" type="noConversion"/>
  </si>
  <si>
    <t>5T56084YM</t>
    <phoneticPr fontId="11" type="noConversion"/>
  </si>
  <si>
    <t>FL100A</t>
    <phoneticPr fontId="11" type="noConversion"/>
  </si>
  <si>
    <t>FL100B</t>
    <phoneticPr fontId="11" type="noConversion"/>
  </si>
  <si>
    <t>18SW059-2</t>
    <phoneticPr fontId="11" type="noConversion"/>
  </si>
  <si>
    <t>FL99</t>
    <phoneticPr fontId="11" type="noConversion"/>
  </si>
  <si>
    <t>FL100</t>
    <phoneticPr fontId="11" type="noConversion"/>
  </si>
  <si>
    <t>18SW019</t>
    <phoneticPr fontId="11" type="noConversion"/>
  </si>
  <si>
    <t>8T82012BU</t>
    <phoneticPr fontId="11" type="noConversion"/>
  </si>
  <si>
    <t>FL86</t>
    <phoneticPr fontId="11" type="noConversion"/>
  </si>
  <si>
    <t>ETD 7/30 ETA 8/15 S/B PAID B4 9/4</t>
    <phoneticPr fontId="11" type="noConversion"/>
  </si>
  <si>
    <t>5T55751BU</t>
    <phoneticPr fontId="11" type="noConversion"/>
  </si>
  <si>
    <t>FL91</t>
    <phoneticPr fontId="11" type="noConversion"/>
  </si>
  <si>
    <t>5T55751BV</t>
    <phoneticPr fontId="11" type="noConversion"/>
  </si>
  <si>
    <t>FL93</t>
    <phoneticPr fontId="11" type="noConversion"/>
  </si>
  <si>
    <t>Debit Note# R1415</t>
    <phoneticPr fontId="11" type="noConversion"/>
  </si>
  <si>
    <t>debit note R1410</t>
    <phoneticPr fontId="11" type="noConversion"/>
  </si>
  <si>
    <t>18SW046-1</t>
    <phoneticPr fontId="11" type="noConversion"/>
  </si>
  <si>
    <t>FL98</t>
    <phoneticPr fontId="11" type="noConversion"/>
  </si>
  <si>
    <t>ETD 8/6 ETA 8/22 S/B PAID B4 9/11</t>
    <phoneticPr fontId="11" type="noConversion"/>
  </si>
  <si>
    <t>FL98A</t>
    <phoneticPr fontId="11" type="noConversion"/>
  </si>
  <si>
    <t>18SW046-2</t>
    <phoneticPr fontId="11" type="noConversion"/>
  </si>
  <si>
    <t>FL98C</t>
    <phoneticPr fontId="11" type="noConversion"/>
  </si>
  <si>
    <t>FL98D</t>
    <phoneticPr fontId="11" type="noConversion"/>
  </si>
  <si>
    <t>FL98E</t>
    <phoneticPr fontId="11" type="noConversion"/>
  </si>
  <si>
    <t>FL98F</t>
    <phoneticPr fontId="11" type="noConversion"/>
  </si>
  <si>
    <t>FL98G</t>
    <phoneticPr fontId="11" type="noConversion"/>
  </si>
  <si>
    <t>18SW056</t>
    <phoneticPr fontId="11" type="noConversion"/>
  </si>
  <si>
    <t>JM84S004RS</t>
    <phoneticPr fontId="11" type="noConversion"/>
  </si>
  <si>
    <t>FL103</t>
    <phoneticPr fontId="11" type="noConversion"/>
  </si>
  <si>
    <t>ETD 8/13 ETA 8/29 S/B PAID B4 9/18</t>
    <phoneticPr fontId="11" type="noConversion"/>
  </si>
  <si>
    <t>FL103F</t>
    <phoneticPr fontId="11" type="noConversion"/>
  </si>
  <si>
    <t>FL103G</t>
    <phoneticPr fontId="11" type="noConversion"/>
  </si>
  <si>
    <t>FL103H</t>
    <phoneticPr fontId="11" type="noConversion"/>
  </si>
  <si>
    <t>5T56084BV</t>
    <phoneticPr fontId="11" type="noConversion"/>
  </si>
  <si>
    <t>FL108</t>
    <phoneticPr fontId="11" type="noConversion"/>
  </si>
  <si>
    <t>18SW088-1</t>
    <phoneticPr fontId="11" type="noConversion"/>
  </si>
  <si>
    <t>FL103A</t>
    <phoneticPr fontId="11" type="noConversion"/>
  </si>
  <si>
    <t>FL103I</t>
    <phoneticPr fontId="11" type="noConversion"/>
  </si>
  <si>
    <t>FL103J</t>
    <phoneticPr fontId="11" type="noConversion"/>
  </si>
  <si>
    <t>FL103B</t>
    <phoneticPr fontId="11" type="noConversion"/>
  </si>
  <si>
    <t>FL103L</t>
    <phoneticPr fontId="11" type="noConversion"/>
  </si>
  <si>
    <t>FL103M</t>
    <phoneticPr fontId="11" type="noConversion"/>
  </si>
  <si>
    <t>18SW088-2</t>
    <phoneticPr fontId="11" type="noConversion"/>
  </si>
  <si>
    <t>FL106</t>
    <phoneticPr fontId="11" type="noConversion"/>
  </si>
  <si>
    <t>FL106A</t>
    <phoneticPr fontId="11" type="noConversion"/>
  </si>
  <si>
    <t>FL103K</t>
    <phoneticPr fontId="11" type="noConversion"/>
  </si>
  <si>
    <t>FL103C</t>
    <phoneticPr fontId="11" type="noConversion"/>
  </si>
  <si>
    <t>18SW088-3</t>
    <phoneticPr fontId="11" type="noConversion"/>
  </si>
  <si>
    <t>WL84S012RS</t>
    <phoneticPr fontId="11" type="noConversion"/>
  </si>
  <si>
    <t>FL104</t>
    <phoneticPr fontId="11" type="noConversion"/>
  </si>
  <si>
    <t>FL104B</t>
    <phoneticPr fontId="11" type="noConversion"/>
  </si>
  <si>
    <t>FL104C</t>
    <phoneticPr fontId="11" type="noConversion"/>
  </si>
  <si>
    <t>FL104D</t>
    <phoneticPr fontId="11" type="noConversion"/>
  </si>
  <si>
    <t>FL104A</t>
    <phoneticPr fontId="11" type="noConversion"/>
  </si>
  <si>
    <t>18SW097</t>
    <phoneticPr fontId="11" type="noConversion"/>
  </si>
  <si>
    <t>2T26241BR</t>
    <phoneticPr fontId="11" type="noConversion"/>
  </si>
  <si>
    <t>FL111A</t>
    <phoneticPr fontId="11" type="noConversion"/>
  </si>
  <si>
    <t>2T26241LBR</t>
    <phoneticPr fontId="11" type="noConversion"/>
  </si>
  <si>
    <t>ROG20DAYS</t>
    <phoneticPr fontId="1" type="noConversion"/>
  </si>
  <si>
    <t>18sw111</t>
  </si>
  <si>
    <t>JG84S008RS</t>
  </si>
  <si>
    <t>PI-18-2678</t>
    <phoneticPr fontId="1" type="noConversion"/>
  </si>
  <si>
    <t>18SW064</t>
    <phoneticPr fontId="11" type="noConversion"/>
  </si>
  <si>
    <t>WL84S015RS</t>
    <phoneticPr fontId="11" type="noConversion"/>
  </si>
  <si>
    <t>FL102</t>
    <phoneticPr fontId="11" type="noConversion"/>
  </si>
  <si>
    <t>FL102A</t>
    <phoneticPr fontId="11" type="noConversion"/>
  </si>
  <si>
    <t>FL102B</t>
    <phoneticPr fontId="11" type="noConversion"/>
  </si>
  <si>
    <t>FL102C</t>
    <phoneticPr fontId="11" type="noConversion"/>
  </si>
  <si>
    <t>FL102D</t>
    <phoneticPr fontId="11" type="noConversion"/>
  </si>
  <si>
    <t xml:space="preserve"> Note</t>
    <phoneticPr fontId="19" type="noConversion"/>
  </si>
  <si>
    <t>CUSTOMER: BASE</t>
    <phoneticPr fontId="1" type="noConversion"/>
  </si>
  <si>
    <t>CUSTOMERR: ISS</t>
    <phoneticPr fontId="1" type="noConversion"/>
  </si>
  <si>
    <t>CUSTOMER: ISS</t>
    <phoneticPr fontId="1" type="noConversion"/>
  </si>
  <si>
    <t>CUSTOMER: ONS</t>
    <phoneticPr fontId="1" type="noConversion"/>
  </si>
  <si>
    <t>CUSTOMER: SAM</t>
    <phoneticPr fontId="1" type="noConversion"/>
  </si>
  <si>
    <t>COUSTMER: GDR</t>
    <phoneticPr fontId="1" type="noConversion"/>
  </si>
  <si>
    <r>
      <rPr>
        <sz val="10"/>
        <color theme="0" tint="-0.499984740745262"/>
        <rFont val="宋体"/>
        <family val="3"/>
        <charset val="134"/>
      </rPr>
      <t>最终应付</t>
    </r>
    <phoneticPr fontId="11" type="noConversion"/>
  </si>
  <si>
    <r>
      <t>5/26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</si>
  <si>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t>7/28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</si>
  <si>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t>NY</t>
    </r>
    <r>
      <rPr>
        <sz val="10"/>
        <color theme="0" tint="-0.499984740745262"/>
        <rFont val="宋体"/>
        <family val="3"/>
        <charset val="134"/>
      </rPr>
      <t>到</t>
    </r>
    <r>
      <rPr>
        <sz val="10"/>
        <color theme="0" tint="-0.499984740745262"/>
        <rFont val="Times New Roman"/>
        <family val="1"/>
      </rPr>
      <t>LA</t>
    </r>
    <r>
      <rPr>
        <sz val="10"/>
        <color theme="0" tint="-0.499984740745262"/>
        <rFont val="宋体"/>
        <family val="3"/>
        <charset val="134"/>
      </rPr>
      <t>的联邦快递费</t>
    </r>
    <phoneticPr fontId="11" type="noConversion"/>
  </si>
  <si>
    <r>
      <rPr>
        <b/>
        <sz val="10"/>
        <color theme="0" tint="-0.499984740745262"/>
        <rFont val="宋体"/>
        <family val="3"/>
        <charset val="134"/>
      </rPr>
      <t>两张发票合计</t>
    </r>
    <phoneticPr fontId="11" type="noConversion"/>
  </si>
  <si>
    <r>
      <t>8/18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</si>
  <si>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t>9/15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</si>
  <si>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rPr>
        <b/>
        <sz val="10"/>
        <color theme="0" tint="-0.499984740745262"/>
        <rFont val="宋体"/>
        <family val="3"/>
        <charset val="134"/>
      </rPr>
      <t>最终应付</t>
    </r>
    <phoneticPr fontId="11" type="noConversion"/>
  </si>
  <si>
    <r>
      <t>9/22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</si>
  <si>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t>9/29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</si>
  <si>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t>10/6</t>
    </r>
    <r>
      <rPr>
        <sz val="10"/>
        <color theme="0" tint="-0.499984740745262"/>
        <rFont val="宋体"/>
        <family val="3"/>
        <charset val="134"/>
      </rPr>
      <t>收到货款</t>
    </r>
    <phoneticPr fontId="11" type="noConversion"/>
  </si>
  <si>
    <r>
      <rPr>
        <sz val="10"/>
        <color theme="0" tint="-0.249977111117893"/>
        <rFont val="宋体"/>
        <family val="3"/>
        <charset val="134"/>
      </rPr>
      <t>发票号码</t>
    </r>
  </si>
  <si>
    <r>
      <rPr>
        <sz val="10"/>
        <color theme="0" tint="-0.249977111117893"/>
        <rFont val="宋体"/>
        <family val="3"/>
        <charset val="134"/>
      </rPr>
      <t>款号</t>
    </r>
  </si>
  <si>
    <r>
      <rPr>
        <sz val="10"/>
        <color theme="0" tint="-0.249977111117893"/>
        <rFont val="宋体"/>
        <family val="3"/>
        <charset val="134"/>
      </rPr>
      <t>订单号</t>
    </r>
  </si>
  <si>
    <r>
      <rPr>
        <sz val="10"/>
        <color theme="0" tint="-0.249977111117893"/>
        <rFont val="宋体"/>
        <family val="3"/>
        <charset val="134"/>
      </rPr>
      <t>数量</t>
    </r>
  </si>
  <si>
    <r>
      <rPr>
        <sz val="10"/>
        <color theme="0" tint="-0.249977111117893"/>
        <rFont val="宋体"/>
        <family val="3"/>
        <charset val="134"/>
      </rPr>
      <t>单价</t>
    </r>
  </si>
  <si>
    <r>
      <rPr>
        <sz val="10"/>
        <color theme="0" tint="-0.249977111117893"/>
        <rFont val="宋体"/>
        <family val="3"/>
        <charset val="134"/>
      </rPr>
      <t>发票金额</t>
    </r>
  </si>
  <si>
    <t xml:space="preserve"> S/B PAID B4 9/25</t>
    <phoneticPr fontId="11" type="noConversion"/>
  </si>
  <si>
    <t>S/B PAID B4 10/15</t>
    <phoneticPr fontId="11" type="noConversion"/>
  </si>
  <si>
    <r>
      <t xml:space="preserve"> S/B PAID B4 10/8 </t>
    </r>
    <r>
      <rPr>
        <sz val="10"/>
        <color theme="0" tint="-0.249977111117893"/>
        <rFont val="宋体"/>
        <family val="3"/>
        <charset val="134"/>
      </rPr>
      <t>联邦</t>
    </r>
    <phoneticPr fontId="11" type="noConversion"/>
  </si>
  <si>
    <t>INV#</t>
    <phoneticPr fontId="1" type="noConversion"/>
  </si>
  <si>
    <t>STYLE#</t>
    <phoneticPr fontId="1" type="noConversion"/>
  </si>
  <si>
    <t>PO#</t>
    <phoneticPr fontId="1" type="noConversion"/>
  </si>
  <si>
    <t>UNITE</t>
    <phoneticPr fontId="1" type="noConversion"/>
  </si>
  <si>
    <t>PRICE(DDP LA)</t>
    <phoneticPr fontId="1" type="noConversion"/>
  </si>
  <si>
    <t>AMOUNT</t>
    <phoneticPr fontId="1" type="noConversion"/>
  </si>
  <si>
    <t>ETD</t>
    <phoneticPr fontId="1" type="noConversion"/>
  </si>
  <si>
    <t>ETA</t>
    <phoneticPr fontId="1" type="noConversion"/>
  </si>
  <si>
    <t>TERMS</t>
    <phoneticPr fontId="1" type="noConversion"/>
  </si>
  <si>
    <t>PAYMENT DATE</t>
    <phoneticPr fontId="1" type="noConversion"/>
  </si>
  <si>
    <t>10/27tt</t>
    <phoneticPr fontId="1" type="noConversion"/>
  </si>
  <si>
    <t>18SW075-1</t>
    <phoneticPr fontId="11" type="noConversion"/>
  </si>
  <si>
    <t>8T81009K</t>
    <phoneticPr fontId="11" type="noConversion"/>
  </si>
  <si>
    <t>FL94</t>
    <phoneticPr fontId="11" type="noConversion"/>
  </si>
  <si>
    <t xml:space="preserve"> S/B PAID B4 10/1</t>
    <phoneticPr fontId="11" type="noConversion"/>
  </si>
  <si>
    <t>FL94B</t>
    <phoneticPr fontId="11" type="noConversion"/>
  </si>
  <si>
    <t>FL94C</t>
    <phoneticPr fontId="11" type="noConversion"/>
  </si>
  <si>
    <t>8T81009LK</t>
    <phoneticPr fontId="11" type="noConversion"/>
  </si>
  <si>
    <t>FL96</t>
    <phoneticPr fontId="11" type="noConversion"/>
  </si>
  <si>
    <t>FL97</t>
    <phoneticPr fontId="11" type="noConversion"/>
  </si>
  <si>
    <t>18SW075-2</t>
    <phoneticPr fontId="11" type="noConversion"/>
  </si>
  <si>
    <t>FL94A</t>
    <phoneticPr fontId="11" type="noConversion"/>
  </si>
  <si>
    <t>8T81025K</t>
    <phoneticPr fontId="11" type="noConversion"/>
  </si>
  <si>
    <t>FL95</t>
    <phoneticPr fontId="11" type="noConversion"/>
  </si>
  <si>
    <t>10/27TT</t>
    <phoneticPr fontId="1" type="noConversion"/>
  </si>
  <si>
    <t>FL95B</t>
    <phoneticPr fontId="11" type="noConversion"/>
  </si>
  <si>
    <t>FL95C</t>
    <phoneticPr fontId="11" type="noConversion"/>
  </si>
  <si>
    <t>FL95A</t>
    <phoneticPr fontId="11" type="noConversion"/>
  </si>
  <si>
    <t>FACTORY</t>
    <phoneticPr fontId="1" type="noConversion"/>
  </si>
  <si>
    <t>PRICE(FOB)</t>
    <phoneticPr fontId="1" type="noConversion"/>
  </si>
  <si>
    <t>FTY PRICE</t>
    <phoneticPr fontId="1" type="noConversion"/>
  </si>
  <si>
    <t>COMM AMOUNT</t>
    <phoneticPr fontId="1" type="noConversion"/>
  </si>
  <si>
    <t>REMARK</t>
    <phoneticPr fontId="1" type="noConversion"/>
  </si>
  <si>
    <t>PI-18-2538 (balance)</t>
  </si>
  <si>
    <t>1603</t>
  </si>
  <si>
    <t>ROG60DAYS</t>
    <phoneticPr fontId="1" type="noConversion"/>
  </si>
  <si>
    <t>1604</t>
  </si>
  <si>
    <t>1605</t>
  </si>
  <si>
    <t>PI-18-2567 (balance)</t>
  </si>
  <si>
    <t>3725</t>
  </si>
  <si>
    <t>147254 (213960)</t>
  </si>
  <si>
    <t>PI-18-2599</t>
  </si>
  <si>
    <t>167146/167238</t>
  </si>
  <si>
    <t>167100/167191</t>
  </si>
  <si>
    <t>167210/167128</t>
  </si>
  <si>
    <t>PI-18-2610</t>
  </si>
  <si>
    <t>187166/187267/187175/187276</t>
  </si>
  <si>
    <t>187110/187220/187120/187230</t>
  </si>
  <si>
    <t>187148/187249/187157/187258</t>
  </si>
  <si>
    <t>PI-18-2611</t>
  </si>
  <si>
    <t>124291/124282/124300</t>
  </si>
  <si>
    <t>4325</t>
  </si>
  <si>
    <t>124310/124338/124329</t>
  </si>
  <si>
    <t>4326</t>
  </si>
  <si>
    <t>124356/124347/124365</t>
  </si>
  <si>
    <t>4327</t>
  </si>
  <si>
    <t>124383/124374/124392</t>
  </si>
  <si>
    <t>4328</t>
  </si>
  <si>
    <t>124410/124401/124420</t>
  </si>
  <si>
    <t>PI-18-2630</t>
  </si>
  <si>
    <t>4579</t>
  </si>
  <si>
    <t>190410/189934/189952</t>
  </si>
  <si>
    <t>4580</t>
  </si>
  <si>
    <t>189970/189961/189980</t>
  </si>
  <si>
    <t>4581</t>
  </si>
  <si>
    <t>190008/189999/190026</t>
  </si>
  <si>
    <t>4586</t>
  </si>
  <si>
    <t>190172/190163/190181</t>
  </si>
  <si>
    <t>4576</t>
  </si>
  <si>
    <t>189851/189842/189860</t>
  </si>
  <si>
    <t>PI-18-2631</t>
  </si>
  <si>
    <t>4577</t>
  </si>
  <si>
    <t>189889/189870/189898</t>
  </si>
  <si>
    <t>4578</t>
  </si>
  <si>
    <t>189916/189907/207983</t>
  </si>
  <si>
    <t>4585</t>
  </si>
  <si>
    <t>190145/190136/190154</t>
  </si>
  <si>
    <t>4572</t>
  </si>
  <si>
    <t>189622/189604/189750</t>
  </si>
  <si>
    <t>4573</t>
  </si>
  <si>
    <t>189714/189705/189741</t>
  </si>
  <si>
    <t>PI-18-2632</t>
  </si>
  <si>
    <t>4574</t>
  </si>
  <si>
    <t>189788/189779/189797</t>
  </si>
  <si>
    <t>4575</t>
  </si>
  <si>
    <t>189824/189815/189833</t>
  </si>
  <si>
    <t>4582</t>
  </si>
  <si>
    <t>190044/190035/190053</t>
  </si>
  <si>
    <t>4587</t>
  </si>
  <si>
    <t>190200/190190/190219</t>
  </si>
  <si>
    <t>4583</t>
  </si>
  <si>
    <t>190080/190071/190090</t>
  </si>
  <si>
    <t>4584</t>
  </si>
  <si>
    <t>190118/190109/190127</t>
  </si>
  <si>
    <t>PI-18-2633</t>
  </si>
  <si>
    <t>4627</t>
  </si>
  <si>
    <t>197634/197625/197643</t>
  </si>
  <si>
    <t>4626</t>
  </si>
  <si>
    <t>197607/197598/197616</t>
  </si>
  <si>
    <t>4628</t>
  </si>
  <si>
    <t>197661/197652/197670</t>
  </si>
  <si>
    <t>4625</t>
  </si>
  <si>
    <t>197570/197560/197589</t>
  </si>
  <si>
    <t>PI-18-2634</t>
  </si>
  <si>
    <t>4629</t>
  </si>
  <si>
    <t>197699/197708/197680</t>
  </si>
  <si>
    <t>4630</t>
  </si>
  <si>
    <t>197726/197735/197717</t>
  </si>
  <si>
    <t>4631</t>
  </si>
  <si>
    <t>197753/197762/197744</t>
  </si>
  <si>
    <t>PI-18-2635</t>
  </si>
  <si>
    <t>4329</t>
  </si>
  <si>
    <t>124145/124136/124154</t>
  </si>
  <si>
    <t>4330</t>
  </si>
  <si>
    <t>124181/124172/124163</t>
  </si>
  <si>
    <t>4331</t>
  </si>
  <si>
    <t>137500/137473/137529</t>
  </si>
  <si>
    <t>4332</t>
  </si>
  <si>
    <t>137601/137592/137583</t>
  </si>
  <si>
    <t>4333</t>
  </si>
  <si>
    <t>137666/137639/137675</t>
  </si>
  <si>
    <t>PI-18-2636</t>
  </si>
  <si>
    <t>0961</t>
  </si>
  <si>
    <t>156100/156063/156119</t>
  </si>
  <si>
    <t>0962</t>
  </si>
  <si>
    <t>156137/156128/156146</t>
  </si>
  <si>
    <t>0965</t>
  </si>
  <si>
    <t>156265/156256/156256</t>
  </si>
  <si>
    <t>0966</t>
  </si>
  <si>
    <t>156320/156310/156339</t>
  </si>
  <si>
    <t>0964</t>
  </si>
  <si>
    <t>156229/156210/156238</t>
  </si>
  <si>
    <t>0963</t>
  </si>
  <si>
    <t>157136/157145</t>
  </si>
  <si>
    <t>PI-18-2637</t>
  </si>
  <si>
    <t>4357</t>
  </si>
  <si>
    <t>200128/200119</t>
  </si>
  <si>
    <t>PI-18-2638</t>
  </si>
  <si>
    <t>4616</t>
  </si>
  <si>
    <t>197854</t>
  </si>
  <si>
    <t>PI-18-2639</t>
  </si>
  <si>
    <t>4617</t>
  </si>
  <si>
    <t>197881</t>
  </si>
  <si>
    <t>4618</t>
  </si>
  <si>
    <t>197890</t>
  </si>
  <si>
    <t>PI-18-2640</t>
  </si>
  <si>
    <t>4613</t>
  </si>
  <si>
    <t>197809</t>
  </si>
  <si>
    <t>4614</t>
  </si>
  <si>
    <t>197818</t>
  </si>
  <si>
    <t>PI-18-2641</t>
  </si>
  <si>
    <t>4620</t>
  </si>
  <si>
    <t>197928/197919/197937</t>
  </si>
  <si>
    <t>4621</t>
  </si>
  <si>
    <t>197946</t>
  </si>
  <si>
    <t>PI-18-2642</t>
  </si>
  <si>
    <t>4623</t>
  </si>
  <si>
    <t>198761</t>
  </si>
  <si>
    <t>4622</t>
  </si>
  <si>
    <t>198770</t>
  </si>
  <si>
    <t>PI-18-2643</t>
  </si>
  <si>
    <t>3812</t>
  </si>
  <si>
    <t>166650/166605/166660</t>
  </si>
  <si>
    <t>PI-18-2644</t>
  </si>
  <si>
    <t>3813</t>
  </si>
  <si>
    <t>166715/166706/166733</t>
  </si>
  <si>
    <t>3814</t>
  </si>
  <si>
    <t>166825/166770/166834</t>
  </si>
  <si>
    <t>PI-18-2645</t>
  </si>
  <si>
    <t>3811</t>
  </si>
  <si>
    <t>166578/166550/166596</t>
  </si>
  <si>
    <t>PI-18-2646</t>
  </si>
  <si>
    <t>B3E</t>
  </si>
  <si>
    <t>8077201-02</t>
  </si>
  <si>
    <t>PI-18-2647</t>
  </si>
  <si>
    <t>BX8</t>
  </si>
  <si>
    <t>PI-18-2648</t>
  </si>
  <si>
    <t>BXY</t>
  </si>
  <si>
    <t>PI-18-2672</t>
  </si>
  <si>
    <t>200283/200393</t>
  </si>
  <si>
    <t>200247/200339</t>
  </si>
  <si>
    <t>200366/200265</t>
  </si>
  <si>
    <t>PI-18-2673</t>
  </si>
  <si>
    <t>124567/124558/124576</t>
  </si>
  <si>
    <t>124603/124594/124585</t>
  </si>
  <si>
    <t>137730/137720/137749</t>
  </si>
  <si>
    <t>137776/137767/137758</t>
  </si>
  <si>
    <t>137794/137785/137803</t>
  </si>
  <si>
    <t>PI-18-2674</t>
  </si>
  <si>
    <t>4324</t>
  </si>
  <si>
    <t>124713/124704/124722</t>
  </si>
  <si>
    <t>124731/124750/124740</t>
  </si>
  <si>
    <t>124778/124769/124796</t>
  </si>
  <si>
    <t>124814/124805/124823</t>
  </si>
  <si>
    <t>124841/124832/124850</t>
  </si>
  <si>
    <t>PI-18-2675</t>
  </si>
  <si>
    <t>156393/156384/156402</t>
  </si>
  <si>
    <t>156449/156430/156467</t>
  </si>
  <si>
    <t>PI-18-2676</t>
  </si>
  <si>
    <t>BD7</t>
  </si>
  <si>
    <t>PI-18-2677</t>
  </si>
  <si>
    <t>COUSTMER: OOF</t>
    <phoneticPr fontId="1" type="noConversion"/>
  </si>
  <si>
    <t>WL83S015RS2</t>
  </si>
  <si>
    <t>18SW105</t>
    <phoneticPr fontId="1" type="noConversion"/>
  </si>
  <si>
    <t>FL113B</t>
  </si>
  <si>
    <t>FL113C</t>
  </si>
  <si>
    <t>FL113G</t>
  </si>
  <si>
    <t>FL113H</t>
  </si>
  <si>
    <t>FL113I</t>
  </si>
  <si>
    <t>ETA at NEW YORK: 2018/11/04 18:30</t>
  </si>
  <si>
    <t>no shipment</t>
    <phoneticPr fontId="1" type="noConversion"/>
  </si>
  <si>
    <t>INV#</t>
    <phoneticPr fontId="1" type="noConversion"/>
  </si>
  <si>
    <t>STYLE#</t>
    <phoneticPr fontId="1" type="noConversion"/>
  </si>
  <si>
    <t>PO#</t>
    <phoneticPr fontId="1" type="noConversion"/>
  </si>
  <si>
    <t>UNITE</t>
    <phoneticPr fontId="1" type="noConversion"/>
  </si>
  <si>
    <t>PRICE(DDP LA)</t>
    <phoneticPr fontId="1" type="noConversion"/>
  </si>
  <si>
    <t>AMOUNT</t>
    <phoneticPr fontId="1" type="noConversion"/>
  </si>
  <si>
    <t>ETD</t>
    <phoneticPr fontId="1" type="noConversion"/>
  </si>
  <si>
    <t>ETA</t>
    <phoneticPr fontId="1" type="noConversion"/>
  </si>
  <si>
    <t xml:space="preserve">IN WH </t>
    <phoneticPr fontId="1" type="noConversion"/>
  </si>
  <si>
    <t>DUE DATE</t>
    <phoneticPr fontId="1" type="noConversion"/>
  </si>
  <si>
    <t>TERMS</t>
    <phoneticPr fontId="1" type="noConversion"/>
  </si>
  <si>
    <t>PAYMENT DATE</t>
    <phoneticPr fontId="1" type="noConversion"/>
  </si>
  <si>
    <t>5T55466W</t>
  </si>
  <si>
    <t>FL115</t>
  </si>
  <si>
    <t>FL115A</t>
  </si>
  <si>
    <t>FL116B</t>
  </si>
  <si>
    <t>FL116C</t>
  </si>
  <si>
    <t>FL116D</t>
  </si>
  <si>
    <t>FL116E</t>
  </si>
  <si>
    <t>FL116F</t>
  </si>
  <si>
    <t>FL116G</t>
  </si>
  <si>
    <t>18SW094-1</t>
    <phoneticPr fontId="11" type="noConversion"/>
  </si>
  <si>
    <t>FL105A</t>
    <phoneticPr fontId="11" type="noConversion"/>
  </si>
  <si>
    <t>FL105</t>
    <phoneticPr fontId="11" type="noConversion"/>
  </si>
  <si>
    <t>FL105B</t>
    <phoneticPr fontId="11" type="noConversion"/>
  </si>
  <si>
    <t>FL105C</t>
    <phoneticPr fontId="11" type="noConversion"/>
  </si>
  <si>
    <t>FL105D</t>
    <phoneticPr fontId="11" type="noConversion"/>
  </si>
  <si>
    <t>18SW094-2</t>
    <phoneticPr fontId="11" type="noConversion"/>
  </si>
  <si>
    <t>5T55466R</t>
    <phoneticPr fontId="11" type="noConversion"/>
  </si>
  <si>
    <t>FL112</t>
    <phoneticPr fontId="11" type="noConversion"/>
  </si>
  <si>
    <t>18SW113</t>
    <phoneticPr fontId="1" type="noConversion"/>
  </si>
  <si>
    <t>8167601</t>
  </si>
  <si>
    <t>8231301</t>
  </si>
  <si>
    <t>S-XL $2.70</t>
  </si>
  <si>
    <t>XX-4X $2.97</t>
  </si>
  <si>
    <t>8167701</t>
  </si>
  <si>
    <t>11/23 delay 3days</t>
    <phoneticPr fontId="1" type="noConversion"/>
  </si>
  <si>
    <t>S/B PAID B4 10/23</t>
    <phoneticPr fontId="11" type="noConversion"/>
  </si>
  <si>
    <t>WL84S007RS2</t>
    <phoneticPr fontId="1" type="noConversion"/>
  </si>
  <si>
    <t>WL84S007RS2buyer requsest by air,fty shipout early by sea.</t>
    <phoneticPr fontId="1" type="noConversion"/>
  </si>
  <si>
    <t>(buyer  upcharge air cost)</t>
    <phoneticPr fontId="1" type="noConversion"/>
  </si>
  <si>
    <t>* Berthing time at terminal: 2018/11/04 23:00 </t>
  </si>
  <si>
    <t>PI-18-2679</t>
    <phoneticPr fontId="15" type="noConversion"/>
  </si>
  <si>
    <t>short sleve:s-xl</t>
    <phoneticPr fontId="1" type="noConversion"/>
  </si>
  <si>
    <t>??</t>
    <phoneticPr fontId="1" type="noConversion"/>
  </si>
  <si>
    <t>DDP NY</t>
    <phoneticPr fontId="1" type="noConversion"/>
  </si>
  <si>
    <t>11/29 ok</t>
    <phoneticPr fontId="1" type="noConversion"/>
  </si>
  <si>
    <t>short sleve:2x</t>
    <phoneticPr fontId="1" type="noConversion"/>
  </si>
  <si>
    <t>long sleve:s-xl</t>
    <phoneticPr fontId="1" type="noConversion"/>
  </si>
  <si>
    <t>long sleve:2x</t>
    <phoneticPr fontId="1" type="noConversion"/>
  </si>
  <si>
    <t>11/7 waiting wh confirm deliver appt</t>
    <phoneticPr fontId="1" type="noConversion"/>
  </si>
  <si>
    <t>UPS CHARGE:</t>
    <phoneticPr fontId="15" type="noConversion"/>
  </si>
  <si>
    <t>11/9 as per Jason will deliver wh on 11/13</t>
    <phoneticPr fontId="1" type="noConversion"/>
  </si>
  <si>
    <t>11/14 rush payment</t>
    <phoneticPr fontId="1" type="noConversion"/>
  </si>
  <si>
    <t>total</t>
    <phoneticPr fontId="1" type="noConversion"/>
  </si>
  <si>
    <t>11/14 ELLIOT REPLY NEXT WEEK</t>
    <phoneticPr fontId="1" type="noConversion"/>
  </si>
  <si>
    <t>PI-18-2689</t>
    <phoneticPr fontId="15" type="noConversion"/>
  </si>
  <si>
    <t>FEDEX</t>
    <phoneticPr fontId="1" type="noConversion"/>
  </si>
  <si>
    <t>11/30 check with web ETA12/1</t>
    <phoneticPr fontId="1" type="noConversion"/>
  </si>
  <si>
    <t>12/3 under exam hold,customs request importer</t>
    <phoneticPr fontId="1" type="noConversion"/>
  </si>
  <si>
    <t>FL116</t>
  </si>
  <si>
    <t>FL116H</t>
  </si>
  <si>
    <t>FL116I</t>
  </si>
  <si>
    <t>FL116J</t>
  </si>
  <si>
    <t>FL116K</t>
  </si>
  <si>
    <t>FL116L</t>
  </si>
  <si>
    <t>FL116A</t>
  </si>
  <si>
    <t>WL84S007RS2</t>
    <phoneticPr fontId="1" type="noConversion"/>
  </si>
  <si>
    <t>(also inform buyer today)</t>
    <phoneticPr fontId="1" type="noConversion"/>
  </si>
  <si>
    <t>12/7 NO NEWS</t>
    <phoneticPr fontId="1" type="noConversion"/>
  </si>
  <si>
    <t>2018/12/10 NOT YET CUSTOMS CLEARANCE</t>
    <phoneticPr fontId="1" type="noConversion"/>
  </si>
  <si>
    <t>18SW099</t>
    <phoneticPr fontId="11" type="noConversion"/>
  </si>
  <si>
    <t>JM84S004RS</t>
    <phoneticPr fontId="11" type="noConversion"/>
  </si>
  <si>
    <t>FL103D</t>
    <phoneticPr fontId="11" type="noConversion"/>
  </si>
  <si>
    <t>ROG20DAYS</t>
    <phoneticPr fontId="1" type="noConversion"/>
  </si>
  <si>
    <t>FL103N</t>
    <phoneticPr fontId="11" type="noConversion"/>
  </si>
  <si>
    <t>FL103O</t>
    <phoneticPr fontId="11" type="noConversion"/>
  </si>
  <si>
    <t>FL103P</t>
    <phoneticPr fontId="11" type="noConversion"/>
  </si>
  <si>
    <t>FL103E</t>
    <phoneticPr fontId="11" type="noConversion"/>
  </si>
  <si>
    <t>FL103R</t>
    <phoneticPr fontId="11" type="noConversion"/>
  </si>
  <si>
    <t>FL103S</t>
    <phoneticPr fontId="11" type="noConversion"/>
  </si>
  <si>
    <t>FL103Q</t>
    <phoneticPr fontId="11" type="noConversion"/>
  </si>
  <si>
    <t>5T56486MC</t>
    <phoneticPr fontId="11" type="noConversion"/>
  </si>
  <si>
    <t>FL109</t>
    <phoneticPr fontId="11" type="noConversion"/>
  </si>
  <si>
    <t>FL109A</t>
    <phoneticPr fontId="11" type="noConversion"/>
  </si>
  <si>
    <t>2T26241BR</t>
    <phoneticPr fontId="11" type="noConversion"/>
  </si>
  <si>
    <t>FL111</t>
    <phoneticPr fontId="11" type="noConversion"/>
  </si>
  <si>
    <t>2T26241LBR</t>
    <phoneticPr fontId="11" type="noConversion"/>
  </si>
  <si>
    <t>11/6 payment doc ok and send</t>
    <phoneticPr fontId="1" type="noConversion"/>
  </si>
  <si>
    <t>18SW101</t>
    <phoneticPr fontId="11" type="noConversion"/>
  </si>
  <si>
    <t>WL84S012RS</t>
    <phoneticPr fontId="11" type="noConversion"/>
  </si>
  <si>
    <t>FL107</t>
    <phoneticPr fontId="11" type="noConversion"/>
  </si>
  <si>
    <t>FL107B</t>
    <phoneticPr fontId="11" type="noConversion"/>
  </si>
  <si>
    <t>delay 6days</t>
    <phoneticPr fontId="1" type="noConversion"/>
  </si>
  <si>
    <t>FL107C</t>
    <phoneticPr fontId="11" type="noConversion"/>
  </si>
  <si>
    <t>new etd 10/24 buyer request 10/26 in wh</t>
    <phoneticPr fontId="1" type="noConversion"/>
  </si>
  <si>
    <t>FL107D</t>
    <phoneticPr fontId="11" type="noConversion"/>
  </si>
  <si>
    <t xml:space="preserve">2CONTAINER DELIVER TO WH 10/29 </t>
    <phoneticPr fontId="1" type="noConversion"/>
  </si>
  <si>
    <t>FL107A</t>
    <phoneticPr fontId="11" type="noConversion"/>
  </si>
  <si>
    <t>1container waiting confirm deliver appt</t>
    <phoneticPr fontId="1" type="noConversion"/>
  </si>
  <si>
    <t>WL84S012ES</t>
    <phoneticPr fontId="11" type="noConversion"/>
  </si>
  <si>
    <t>FL114</t>
    <phoneticPr fontId="11" type="noConversion"/>
  </si>
  <si>
    <t>11/15 payemnt doc ok and send</t>
    <phoneticPr fontId="1" type="noConversion"/>
  </si>
  <si>
    <t>18SW104-1</t>
    <phoneticPr fontId="11" type="noConversion"/>
  </si>
  <si>
    <t>JG84S008RS</t>
    <phoneticPr fontId="11" type="noConversion"/>
  </si>
  <si>
    <t>FL101</t>
    <phoneticPr fontId="11" type="noConversion"/>
  </si>
  <si>
    <t>WL83S015RS2</t>
    <phoneticPr fontId="11" type="noConversion"/>
  </si>
  <si>
    <t>FL113E</t>
    <phoneticPr fontId="11" type="noConversion"/>
  </si>
  <si>
    <t>FL113F</t>
    <phoneticPr fontId="11" type="noConversion"/>
  </si>
  <si>
    <t>10/29 discharge Customs Clearance finished</t>
    <phoneticPr fontId="1" type="noConversion"/>
  </si>
  <si>
    <t>FL113A</t>
    <phoneticPr fontId="11" type="noConversion"/>
  </si>
  <si>
    <t>as per forwrder ,contatiner will deliver to wh on 11/2</t>
    <phoneticPr fontId="1" type="noConversion"/>
  </si>
  <si>
    <t>5T56509BU</t>
    <phoneticPr fontId="11" type="noConversion"/>
  </si>
  <si>
    <t>FL110</t>
    <phoneticPr fontId="11" type="noConversion"/>
  </si>
  <si>
    <t>11/21 payment doc ok and send</t>
    <phoneticPr fontId="1" type="noConversion"/>
  </si>
  <si>
    <t>18SW104-2</t>
    <phoneticPr fontId="11" type="noConversion"/>
  </si>
  <si>
    <t>FL101A</t>
    <phoneticPr fontId="11" type="noConversion"/>
  </si>
  <si>
    <t>FL113</t>
    <phoneticPr fontId="11" type="noConversion"/>
  </si>
  <si>
    <t>FL113D</t>
    <phoneticPr fontId="11" type="noConversion"/>
  </si>
  <si>
    <t>FL101</t>
    <phoneticPr fontId="1" type="noConversion"/>
  </si>
  <si>
    <t>FL101A</t>
    <phoneticPr fontId="1" type="noConversion"/>
  </si>
  <si>
    <t>10/30 discharge Customs Clearance finished</t>
    <phoneticPr fontId="1" type="noConversion"/>
  </si>
  <si>
    <t>12/14: NO NEWS</t>
    <phoneticPr fontId="1" type="noConversion"/>
  </si>
  <si>
    <t>12/12: DOC UNDER CHECK AND WAITTING EXAM</t>
    <phoneticPr fontId="1" type="noConversion"/>
  </si>
  <si>
    <t>00018-TJMS</t>
  </si>
  <si>
    <t>918-JS170</t>
  </si>
  <si>
    <t>818-JS451</t>
  </si>
  <si>
    <t>CUSTOMERR: TED</t>
    <phoneticPr fontId="1" type="noConversion"/>
  </si>
  <si>
    <t>232569</t>
  </si>
  <si>
    <t>232596</t>
  </si>
  <si>
    <t>232540</t>
  </si>
  <si>
    <t>232578</t>
  </si>
  <si>
    <t>232587</t>
  </si>
  <si>
    <t>232550</t>
  </si>
  <si>
    <t>4917</t>
  </si>
  <si>
    <t>234439</t>
  </si>
  <si>
    <t>234420</t>
  </si>
  <si>
    <t>234448</t>
  </si>
  <si>
    <t>4918</t>
  </si>
  <si>
    <t>234466</t>
  </si>
  <si>
    <t>234457</t>
  </si>
  <si>
    <t>234475</t>
  </si>
  <si>
    <t>4919</t>
  </si>
  <si>
    <t>234493</t>
  </si>
  <si>
    <t>234484</t>
  </si>
  <si>
    <t>234502</t>
  </si>
  <si>
    <t>4923</t>
  </si>
  <si>
    <t>234612</t>
  </si>
  <si>
    <t>234603</t>
  </si>
  <si>
    <t>234621</t>
  </si>
  <si>
    <t>4915</t>
  </si>
  <si>
    <t>234291</t>
  </si>
  <si>
    <t>234273</t>
  </si>
  <si>
    <t>234310</t>
  </si>
  <si>
    <t>4916</t>
  </si>
  <si>
    <t>234401</t>
  </si>
  <si>
    <t>234392</t>
  </si>
  <si>
    <t>234410</t>
  </si>
  <si>
    <t>4922</t>
  </si>
  <si>
    <t>234585</t>
  </si>
  <si>
    <t>234576</t>
  </si>
  <si>
    <t>234594</t>
  </si>
  <si>
    <t>4912</t>
  </si>
  <si>
    <t>233943</t>
  </si>
  <si>
    <t>233934</t>
  </si>
  <si>
    <t>233961</t>
  </si>
  <si>
    <t>4913</t>
  </si>
  <si>
    <t>234172</t>
  </si>
  <si>
    <t>234118</t>
  </si>
  <si>
    <t>234181</t>
  </si>
  <si>
    <t>4914</t>
  </si>
  <si>
    <t>234200</t>
  </si>
  <si>
    <t>234190</t>
  </si>
  <si>
    <t>234219</t>
  </si>
  <si>
    <t>4920</t>
  </si>
  <si>
    <t>234520</t>
  </si>
  <si>
    <t>234511</t>
  </si>
  <si>
    <t>234530</t>
  </si>
  <si>
    <t>4924</t>
  </si>
  <si>
    <t>234640</t>
  </si>
  <si>
    <t>234630</t>
  </si>
  <si>
    <t>234659</t>
  </si>
  <si>
    <t>4921</t>
  </si>
  <si>
    <t>234558</t>
  </si>
  <si>
    <t>234549</t>
  </si>
  <si>
    <t>234567</t>
  </si>
  <si>
    <t>236730</t>
  </si>
  <si>
    <t>4927</t>
  </si>
  <si>
    <t>234731</t>
  </si>
  <si>
    <t>234722</t>
  </si>
  <si>
    <t>234740</t>
  </si>
  <si>
    <t>4926</t>
  </si>
  <si>
    <t>234704</t>
  </si>
  <si>
    <t>234695</t>
  </si>
  <si>
    <t>234713</t>
  </si>
  <si>
    <t>4928</t>
  </si>
  <si>
    <t>234769</t>
  </si>
  <si>
    <t>234750</t>
  </si>
  <si>
    <t>234778</t>
  </si>
  <si>
    <t>4925</t>
  </si>
  <si>
    <t>234677</t>
  </si>
  <si>
    <t>234668</t>
  </si>
  <si>
    <t>234686</t>
  </si>
  <si>
    <t>0342</t>
  </si>
  <si>
    <t>234796</t>
  </si>
  <si>
    <t>234805</t>
  </si>
  <si>
    <t>234787</t>
  </si>
  <si>
    <t>4930</t>
  </si>
  <si>
    <t>234823</t>
  </si>
  <si>
    <t>234832</t>
  </si>
  <si>
    <t>234814</t>
  </si>
  <si>
    <t>4931</t>
  </si>
  <si>
    <t>234850</t>
  </si>
  <si>
    <t>234860</t>
  </si>
  <si>
    <t>234841</t>
  </si>
  <si>
    <t>4957</t>
  </si>
  <si>
    <t>239829</t>
  </si>
  <si>
    <t>239800</t>
  </si>
  <si>
    <t>249462</t>
  </si>
  <si>
    <t>4959</t>
  </si>
  <si>
    <t>249545</t>
  </si>
  <si>
    <t>4960</t>
  </si>
  <si>
    <t>240168</t>
  </si>
  <si>
    <t>240159</t>
  </si>
  <si>
    <t>249444</t>
  </si>
  <si>
    <t>4961</t>
  </si>
  <si>
    <t>249554</t>
  </si>
  <si>
    <t>4963</t>
  </si>
  <si>
    <t>240213</t>
  </si>
  <si>
    <t>240204</t>
  </si>
  <si>
    <t>249471</t>
  </si>
  <si>
    <t>4964</t>
  </si>
  <si>
    <t>243367</t>
  </si>
  <si>
    <t>243358</t>
  </si>
  <si>
    <t>249509</t>
  </si>
  <si>
    <t>4966</t>
  </si>
  <si>
    <t>240305</t>
  </si>
  <si>
    <t>240296</t>
  </si>
  <si>
    <t>264422</t>
  </si>
  <si>
    <t>4967</t>
  </si>
  <si>
    <t>240341</t>
  </si>
  <si>
    <t>4968</t>
  </si>
  <si>
    <t>251397</t>
  </si>
  <si>
    <t>251388</t>
  </si>
  <si>
    <t>264413</t>
  </si>
  <si>
    <t>4970</t>
  </si>
  <si>
    <t>240442</t>
  </si>
  <si>
    <t>240433</t>
  </si>
  <si>
    <t>249637</t>
  </si>
  <si>
    <t>4971</t>
  </si>
  <si>
    <t>249600</t>
  </si>
  <si>
    <t>249628</t>
  </si>
  <si>
    <t>264431</t>
  </si>
  <si>
    <t>12/21 custom clearamce is finished</t>
    <phoneticPr fontId="1" type="noConversion"/>
  </si>
  <si>
    <t>12/19-21:still at custom warehouse no exam</t>
    <phoneticPr fontId="1" type="noConversion"/>
  </si>
  <si>
    <t>12/22 PICK UP CONTAINER</t>
    <phoneticPr fontId="1" type="noConversion"/>
  </si>
  <si>
    <t>12/26 NO NEWS</t>
    <phoneticPr fontId="1" type="noConversion"/>
  </si>
  <si>
    <t>1/2 no news</t>
    <phoneticPr fontId="1" type="noConversion"/>
  </si>
  <si>
    <t>FL117</t>
  </si>
  <si>
    <t>5T56415CH</t>
  </si>
  <si>
    <t>FL117A</t>
  </si>
  <si>
    <t>18DP011</t>
    <phoneticPr fontId="1" type="noConversion"/>
  </si>
  <si>
    <t>1/4 no release</t>
    <phoneticPr fontId="1" type="noConversion"/>
  </si>
  <si>
    <t>CAIU4588980</t>
    <phoneticPr fontId="1" type="noConversion"/>
  </si>
  <si>
    <t>1/7 SEND RDG EIN# LAEYER,WAITING RELEASE</t>
    <phoneticPr fontId="1" type="noConversion"/>
  </si>
  <si>
    <t>1/7 NO UPDATE DELIVER DATE</t>
    <phoneticPr fontId="1" type="noConversion"/>
  </si>
  <si>
    <t>1/9 WILL RELEASE ON 1/9</t>
    <phoneticPr fontId="1" type="noConversion"/>
  </si>
  <si>
    <t>1/9 DELIVER TO WH ON 1/7</t>
    <phoneticPr fontId="1" type="noConversion"/>
  </si>
  <si>
    <t>GESU4617607</t>
    <phoneticPr fontId="1" type="noConversion"/>
  </si>
  <si>
    <t>BL#TAQA8A738700</t>
    <phoneticPr fontId="1" type="noConversion"/>
  </si>
  <si>
    <t>1/11 can pickup goods,but w/o truck</t>
    <phoneticPr fontId="1" type="noConversion"/>
  </si>
  <si>
    <t>bl#KYLSAQ1800840</t>
    <phoneticPr fontId="1" type="noConversion"/>
  </si>
  <si>
    <t>1/16 deliver to buyer wh on 1/16</t>
    <phoneticPr fontId="1" type="noConversion"/>
  </si>
  <si>
    <t>veesl delay 1day eta 1/17</t>
    <phoneticPr fontId="1" type="noConversion"/>
  </si>
  <si>
    <t xml:space="preserve"> </t>
    <phoneticPr fontId="1" type="noConversion"/>
  </si>
  <si>
    <t>00083-TJMS</t>
  </si>
  <si>
    <t>c#CAIU4533740</t>
    <phoneticPr fontId="1" type="noConversion"/>
  </si>
  <si>
    <t>1/18 as per Rainbow already finished custom clarance.waiting pick up goods</t>
    <phoneticPr fontId="1" type="noConversion"/>
  </si>
  <si>
    <t>18DP012</t>
    <phoneticPr fontId="1" type="noConversion"/>
  </si>
  <si>
    <t>FL115/A CANCEL ORDER,WAITING RDG SELL TO OTHER BUYER</t>
    <phoneticPr fontId="1" type="noConversion"/>
  </si>
  <si>
    <t xml:space="preserve">  </t>
    <phoneticPr fontId="1" type="noConversion"/>
  </si>
  <si>
    <t>1/21 WAITING TRUCK PICK UP GOODS</t>
    <phoneticPr fontId="1" type="noConversion"/>
  </si>
  <si>
    <t>G1018-JS44</t>
  </si>
  <si>
    <t>TAYH9A136600</t>
  </si>
  <si>
    <t>1/25  forwarder can pick up container,waiting unload.</t>
    <phoneticPr fontId="1" type="noConversion"/>
  </si>
  <si>
    <t>HUAXI FTY AMOUNT</t>
    <phoneticPr fontId="1" type="noConversion"/>
  </si>
  <si>
    <t>OUR COMM</t>
    <phoneticPr fontId="1" type="noConversion"/>
  </si>
  <si>
    <t>1/26 tt</t>
    <phoneticPr fontId="1" type="noConversion"/>
  </si>
  <si>
    <t>BALANCE</t>
    <phoneticPr fontId="1" type="noConversion"/>
  </si>
  <si>
    <t>518-JS103</t>
  </si>
  <si>
    <t>1/28 buyer request deliver to wh on 1/28</t>
    <phoneticPr fontId="1" type="noConversion"/>
  </si>
  <si>
    <t>S2708</t>
    <phoneticPr fontId="1" type="noConversion"/>
  </si>
  <si>
    <t>S2709</t>
    <phoneticPr fontId="1" type="noConversion"/>
  </si>
  <si>
    <t>S2711</t>
    <phoneticPr fontId="1" type="noConversion"/>
  </si>
  <si>
    <t>DELIVER TO WH 1/28</t>
    <phoneticPr fontId="1" type="noConversion"/>
  </si>
  <si>
    <t>wristband</t>
  </si>
  <si>
    <t>ROG14DAYS</t>
    <phoneticPr fontId="1" type="noConversion"/>
  </si>
  <si>
    <t>OUR COMM</t>
    <phoneticPr fontId="1" type="noConversion"/>
  </si>
  <si>
    <t>CX FTY AMOUNT:</t>
    <phoneticPr fontId="1" type="noConversion"/>
  </si>
  <si>
    <t>10/26tt</t>
    <phoneticPr fontId="1" type="noConversion"/>
  </si>
  <si>
    <t>(AFTER DEDUCT COMM ONLY2447.48 W/O TT CX)</t>
    <phoneticPr fontId="1" type="noConversion"/>
  </si>
  <si>
    <t>少付</t>
    <phoneticPr fontId="1" type="noConversion"/>
  </si>
  <si>
    <t>12/7 tt</t>
    <phoneticPr fontId="1" type="noConversion"/>
  </si>
  <si>
    <t>12/7 TT</t>
    <phoneticPr fontId="1" type="noConversion"/>
  </si>
  <si>
    <t>多付</t>
    <phoneticPr fontId="1" type="noConversion"/>
  </si>
  <si>
    <t>12/15 tt</t>
    <phoneticPr fontId="1" type="noConversion"/>
  </si>
  <si>
    <t>12/15TT</t>
    <phoneticPr fontId="1" type="noConversion"/>
  </si>
  <si>
    <t>12/21 tt</t>
    <phoneticPr fontId="1" type="noConversion"/>
  </si>
  <si>
    <t>12/21TT</t>
    <phoneticPr fontId="1" type="noConversion"/>
  </si>
  <si>
    <t>1/6 TT</t>
    <phoneticPr fontId="1" type="noConversion"/>
  </si>
  <si>
    <t>1/9 TT</t>
    <phoneticPr fontId="1" type="noConversion"/>
  </si>
  <si>
    <t>1/11 tt</t>
    <phoneticPr fontId="1" type="noConversion"/>
  </si>
  <si>
    <t>1/12TT</t>
    <phoneticPr fontId="1" type="noConversion"/>
  </si>
  <si>
    <t>1/18tt</t>
    <phoneticPr fontId="1" type="noConversion"/>
  </si>
  <si>
    <t>1/19 TT</t>
    <phoneticPr fontId="1" type="noConversion"/>
  </si>
  <si>
    <t>1/25tt</t>
    <phoneticPr fontId="1" type="noConversion"/>
  </si>
  <si>
    <t xml:space="preserve"> 1/29TT</t>
    <phoneticPr fontId="1" type="noConversion"/>
  </si>
  <si>
    <t>2019/2/3 tt</t>
    <phoneticPr fontId="45" type="noConversion"/>
  </si>
  <si>
    <t>2/28 TT</t>
    <phoneticPr fontId="1" type="noConversion"/>
  </si>
  <si>
    <t>BALANCE</t>
    <phoneticPr fontId="1" type="noConversion"/>
  </si>
  <si>
    <t>cx bal:</t>
    <phoneticPr fontId="1" type="noConversion"/>
  </si>
  <si>
    <t>HUAXI FTY AMOUNT</t>
    <phoneticPr fontId="1" type="noConversion"/>
  </si>
  <si>
    <t>10/24 TRIM ERROR</t>
    <phoneticPr fontId="1" type="noConversion"/>
  </si>
  <si>
    <t>ttl:;</t>
    <phoneticPr fontId="1" type="noConversion"/>
  </si>
  <si>
    <t>Wrong size</t>
    <phoneticPr fontId="1" type="noConversion"/>
  </si>
  <si>
    <t>ROG60DAYS</t>
    <phoneticPr fontId="1" type="noConversion"/>
  </si>
  <si>
    <t>PI-18-2680</t>
    <phoneticPr fontId="15" type="noConversion"/>
  </si>
  <si>
    <t>11/7 afternoon trucker  pick up container ,11/13 return container</t>
    <phoneticPr fontId="1" type="noConversion"/>
  </si>
  <si>
    <t>11/21 Janel reply: 11/7 pickup container</t>
    <phoneticPr fontId="1" type="noConversion"/>
  </si>
  <si>
    <t>PI-18-2681</t>
    <phoneticPr fontId="15" type="noConversion"/>
  </si>
  <si>
    <t>PI-18-2682</t>
    <phoneticPr fontId="15" type="noConversion"/>
  </si>
  <si>
    <t>PI-18-2683</t>
    <phoneticPr fontId="15" type="noConversion"/>
  </si>
  <si>
    <t>PI-18-2684</t>
    <phoneticPr fontId="15" type="noConversion"/>
  </si>
  <si>
    <t>PI-18-2685</t>
    <phoneticPr fontId="15" type="noConversion"/>
  </si>
  <si>
    <t>PI-18-2686</t>
    <phoneticPr fontId="15" type="noConversion"/>
  </si>
  <si>
    <t>PI-18-2687</t>
    <phoneticPr fontId="15" type="noConversion"/>
  </si>
  <si>
    <t>PI-18-2688</t>
    <phoneticPr fontId="32" type="noConversion"/>
  </si>
  <si>
    <t>PI-18-2690</t>
    <phoneticPr fontId="15" type="noConversion"/>
  </si>
  <si>
    <t>cfs</t>
    <phoneticPr fontId="1" type="noConversion"/>
  </si>
  <si>
    <t>DELAY 1DAYS.waiting pickup container and unload</t>
    <phoneticPr fontId="1" type="noConversion"/>
  </si>
  <si>
    <t>11/21 no update</t>
    <phoneticPr fontId="1" type="noConversion"/>
  </si>
  <si>
    <r>
      <t>11/22 Janel reply:10/29</t>
    </r>
    <r>
      <rPr>
        <sz val="10.5"/>
        <color rgb="FF1F497D"/>
        <rFont val="宋体"/>
        <family val="3"/>
        <charset val="134"/>
      </rPr>
      <t>是本周一提货，已送至收货人</t>
    </r>
    <r>
      <rPr>
        <sz val="10.5"/>
        <color rgb="FF1F497D"/>
        <rFont val="Times New Roman"/>
        <family val="1"/>
      </rPr>
      <t>.</t>
    </r>
    <phoneticPr fontId="1" type="noConversion"/>
  </si>
  <si>
    <t>( web show 11/21 pickup container.not yet return empty container.i think deliver to wh on 11/26)</t>
    <phoneticPr fontId="1" type="noConversion"/>
  </si>
  <si>
    <t>PI-18-2691</t>
    <phoneticPr fontId="15" type="noConversion"/>
  </si>
  <si>
    <t>PI-18-2693</t>
    <phoneticPr fontId="15" type="noConversion"/>
  </si>
  <si>
    <t>fedex</t>
    <phoneticPr fontId="1" type="noConversion"/>
  </si>
  <si>
    <t>PI-18-2694</t>
    <phoneticPr fontId="15" type="noConversion"/>
  </si>
  <si>
    <t>PI-18-2695</t>
    <phoneticPr fontId="15" type="noConversion"/>
  </si>
  <si>
    <t>11/23:sailing delay 1day</t>
    <phoneticPr fontId="1" type="noConversion"/>
  </si>
  <si>
    <t>11/23:doc under checking not yet send to buyer</t>
    <phoneticPr fontId="1" type="noConversion"/>
  </si>
  <si>
    <t>11/26 :send doc to buyer</t>
    <phoneticPr fontId="1" type="noConversion"/>
  </si>
  <si>
    <t>12/6 no update</t>
    <phoneticPr fontId="1" type="noConversion"/>
  </si>
  <si>
    <t>12/7 JUST ARRVIED LA AND FINISHED CUSTOMS CLEARANCE</t>
    <phoneticPr fontId="1" type="noConversion"/>
  </si>
  <si>
    <t>12/10: 12/7 PICK UP CONTAINER.</t>
    <phoneticPr fontId="1" type="noConversion"/>
  </si>
  <si>
    <t>12/17: 12/10 return empty container</t>
    <phoneticPr fontId="1" type="noConversion"/>
  </si>
  <si>
    <t>PI-18-2696</t>
    <phoneticPr fontId="15" type="noConversion"/>
  </si>
  <si>
    <t>PI-18-2697</t>
    <phoneticPr fontId="15" type="noConversion"/>
  </si>
  <si>
    <t>PI-18-2698</t>
    <phoneticPr fontId="15" type="noConversion"/>
  </si>
  <si>
    <t>PI-18-2699</t>
    <phoneticPr fontId="15" type="noConversion"/>
  </si>
  <si>
    <t>PI-18-2700</t>
    <phoneticPr fontId="15" type="noConversion"/>
  </si>
  <si>
    <t>PI-18-2701</t>
    <phoneticPr fontId="15" type="noConversion"/>
  </si>
  <si>
    <t>PI-18-2702</t>
    <phoneticPr fontId="32" type="noConversion"/>
  </si>
  <si>
    <t>PI-18-2703</t>
    <phoneticPr fontId="15" type="noConversion"/>
  </si>
  <si>
    <t>BD7</t>
    <phoneticPr fontId="15" type="noConversion"/>
  </si>
  <si>
    <t>PI-18-2704</t>
    <phoneticPr fontId="15" type="noConversion"/>
  </si>
  <si>
    <t>B2K</t>
    <phoneticPr fontId="15" type="noConversion"/>
  </si>
  <si>
    <t>diff color diff px</t>
    <phoneticPr fontId="1" type="noConversion"/>
  </si>
  <si>
    <t>PI-18-2705</t>
    <phoneticPr fontId="15" type="noConversion"/>
  </si>
  <si>
    <t>BXC</t>
    <phoneticPr fontId="15" type="noConversion"/>
  </si>
  <si>
    <t>INV#2001</t>
    <phoneticPr fontId="1" type="noConversion"/>
  </si>
  <si>
    <t>C#KDCU5003239</t>
    <phoneticPr fontId="1" type="noConversion"/>
  </si>
  <si>
    <t>page#1</t>
    <phoneticPr fontId="1" type="noConversion"/>
  </si>
  <si>
    <t>1/9 customs clearance is finished   ,1/8 pickup container</t>
    <phoneticPr fontId="1" type="noConversion"/>
  </si>
  <si>
    <t>p.2</t>
    <phoneticPr fontId="1" type="noConversion"/>
  </si>
  <si>
    <t xml:space="preserve"> </t>
    <phoneticPr fontId="1" type="noConversion"/>
  </si>
  <si>
    <t>p.3</t>
    <phoneticPr fontId="1" type="noConversion"/>
  </si>
  <si>
    <t>p.4</t>
    <phoneticPr fontId="1" type="noConversion"/>
  </si>
  <si>
    <t>p.5</t>
    <phoneticPr fontId="1" type="noConversion"/>
  </si>
  <si>
    <t>p.6</t>
    <phoneticPr fontId="1" type="noConversion"/>
  </si>
  <si>
    <t>p.7</t>
    <phoneticPr fontId="1" type="noConversion"/>
  </si>
  <si>
    <t>p.8</t>
    <phoneticPr fontId="1" type="noConversion"/>
  </si>
  <si>
    <t>p.9</t>
    <phoneticPr fontId="1" type="noConversion"/>
  </si>
  <si>
    <t>p.10</t>
    <phoneticPr fontId="1" type="noConversion"/>
  </si>
  <si>
    <t>p.11</t>
    <phoneticPr fontId="1" type="noConversion"/>
  </si>
  <si>
    <t>c#DRYU4173413</t>
    <phoneticPr fontId="1" type="noConversion"/>
  </si>
  <si>
    <t>p.1</t>
    <phoneticPr fontId="1" type="noConversion"/>
  </si>
  <si>
    <t>delay1days new eta 1/24</t>
    <phoneticPr fontId="1" type="noConversion"/>
  </si>
  <si>
    <t>1/25 vessel arrvied LA</t>
    <phoneticPr fontId="1" type="noConversion"/>
  </si>
  <si>
    <t>1/30 pick up container</t>
    <phoneticPr fontId="1" type="noConversion"/>
  </si>
  <si>
    <t>ttl:</t>
    <phoneticPr fontId="1" type="noConversion"/>
  </si>
  <si>
    <t>2/11 DELIVER TO BUYER WH ON 1/31</t>
    <phoneticPr fontId="1" type="noConversion"/>
  </si>
  <si>
    <t>20&amp;22</t>
    <phoneticPr fontId="1" type="noConversion"/>
  </si>
  <si>
    <t>2/15: delay 3days arrvied LA.already finished custom clearance.</t>
    <phoneticPr fontId="1" type="noConversion"/>
  </si>
  <si>
    <t>2/18 waiting discharge</t>
    <phoneticPr fontId="1" type="noConversion"/>
  </si>
  <si>
    <t>2/20 still waiting trucker pickup con#CCLU6836371</t>
    <phoneticPr fontId="1" type="noConversion"/>
  </si>
  <si>
    <t>2/20 pick up con#GAZU6024452 on 2/19</t>
    <phoneticPr fontId="1" type="noConversion"/>
  </si>
  <si>
    <t>2019/2/22con#CCLU6836371 pick up on 2/21</t>
    <phoneticPr fontId="1" type="noConversion"/>
  </si>
  <si>
    <t>p.12</t>
    <phoneticPr fontId="1" type="noConversion"/>
  </si>
  <si>
    <t>p.13</t>
    <phoneticPr fontId="1" type="noConversion"/>
  </si>
  <si>
    <t>p.14</t>
    <phoneticPr fontId="1" type="noConversion"/>
  </si>
  <si>
    <t>p.15</t>
    <phoneticPr fontId="1" type="noConversion"/>
  </si>
  <si>
    <t>P.16</t>
    <phoneticPr fontId="1" type="noConversion"/>
  </si>
  <si>
    <t>B2K</t>
    <phoneticPr fontId="1" type="noConversion"/>
  </si>
  <si>
    <t>P.17</t>
    <phoneticPr fontId="1" type="noConversion"/>
  </si>
  <si>
    <t>TTL:</t>
    <phoneticPr fontId="1" type="noConversion"/>
  </si>
  <si>
    <t>2007/PAGE1</t>
    <phoneticPr fontId="47" type="noConversion"/>
  </si>
  <si>
    <t>2007/PAGE2</t>
    <phoneticPr fontId="47" type="noConversion"/>
  </si>
  <si>
    <t>2007/PAGE3</t>
    <phoneticPr fontId="47" type="noConversion"/>
  </si>
  <si>
    <t>2007/PAGE4</t>
    <phoneticPr fontId="47" type="noConversion"/>
  </si>
  <si>
    <t>0218</t>
    <phoneticPr fontId="47" type="noConversion"/>
  </si>
  <si>
    <t>0219</t>
    <phoneticPr fontId="47" type="noConversion"/>
  </si>
  <si>
    <t>0223</t>
    <phoneticPr fontId="47" type="noConversion"/>
  </si>
  <si>
    <t>0216</t>
    <phoneticPr fontId="47" type="noConversion"/>
  </si>
  <si>
    <t>0211</t>
    <phoneticPr fontId="47" type="noConversion"/>
  </si>
  <si>
    <t>2007/PAGE5</t>
    <phoneticPr fontId="47" type="noConversion"/>
  </si>
  <si>
    <t>0212</t>
    <phoneticPr fontId="47" type="noConversion"/>
  </si>
  <si>
    <t>0213</t>
    <phoneticPr fontId="47" type="noConversion"/>
  </si>
  <si>
    <t>0224</t>
    <phoneticPr fontId="47" type="noConversion"/>
  </si>
  <si>
    <t>2007/PAGE6</t>
    <phoneticPr fontId="47" type="noConversion"/>
  </si>
  <si>
    <t>TTL:</t>
    <phoneticPr fontId="1" type="noConversion"/>
  </si>
  <si>
    <t>phone device pocket</t>
  </si>
  <si>
    <t>SWEATSHIRT</t>
  </si>
  <si>
    <t>001</t>
    <phoneticPr fontId="1" type="noConversion"/>
  </si>
  <si>
    <t>Grommet mold fee</t>
  </si>
  <si>
    <t>Metal end mold fee</t>
  </si>
  <si>
    <t>Print plate fee</t>
  </si>
  <si>
    <t>ttl:</t>
    <phoneticPr fontId="1" type="noConversion"/>
  </si>
  <si>
    <t>2008/pg1</t>
    <phoneticPr fontId="1" type="noConversion"/>
  </si>
  <si>
    <t>2008/pg2</t>
    <phoneticPr fontId="1" type="noConversion"/>
  </si>
  <si>
    <t>2008/pg3</t>
    <phoneticPr fontId="1" type="noConversion"/>
  </si>
  <si>
    <t>2008/pg4</t>
    <phoneticPr fontId="1" type="noConversion"/>
  </si>
  <si>
    <t xml:space="preserve">Emb plate fee </t>
  </si>
  <si>
    <t>UPS#1Z3X33650437010612</t>
    <phoneticPr fontId="15" type="noConversion"/>
  </si>
  <si>
    <t>4/3pick up container</t>
    <phoneticPr fontId="1" type="noConversion"/>
  </si>
  <si>
    <t>4/1 pick up container</t>
    <phoneticPr fontId="1" type="noConversion"/>
  </si>
  <si>
    <t>000019</t>
    <phoneticPr fontId="15" type="noConversion"/>
  </si>
  <si>
    <t>(BY UPS-3000PCS)</t>
    <phoneticPr fontId="1" type="noConversion"/>
  </si>
  <si>
    <r>
      <t>UPS: </t>
    </r>
    <r>
      <rPr>
        <sz val="10.5"/>
        <color theme="0" tint="-0.249977111117893"/>
        <rFont val="Segoe UI"/>
        <family val="2"/>
      </rPr>
      <t>1Z3X33656702091750</t>
    </r>
    <phoneticPr fontId="1" type="noConversion"/>
  </si>
  <si>
    <t>UPS: 1Z3X33650427054522</t>
    <phoneticPr fontId="1" type="noConversion"/>
  </si>
  <si>
    <t>03719</t>
    <phoneticPr fontId="15" type="noConversion"/>
  </si>
  <si>
    <t>UPS# 1Z3X33650403308632</t>
    <phoneticPr fontId="15" type="noConversion"/>
  </si>
  <si>
    <t>phone holder</t>
    <phoneticPr fontId="1" type="noConversion"/>
  </si>
  <si>
    <t>TTL:</t>
    <phoneticPr fontId="47" type="noConversion"/>
  </si>
  <si>
    <t>3/28 paid</t>
    <phoneticPr fontId="1" type="noConversion"/>
  </si>
  <si>
    <t>3/28paid</t>
    <phoneticPr fontId="1" type="noConversion"/>
  </si>
  <si>
    <t>by air</t>
    <phoneticPr fontId="1" type="noConversion"/>
  </si>
  <si>
    <t>2011/pg1</t>
    <phoneticPr fontId="47" type="noConversion"/>
  </si>
  <si>
    <t>ttl</t>
    <phoneticPr fontId="47" type="noConversion"/>
  </si>
  <si>
    <t>2011/pg2</t>
    <phoneticPr fontId="47" type="noConversion"/>
  </si>
  <si>
    <t>ttl:</t>
    <phoneticPr fontId="47" type="noConversion"/>
  </si>
  <si>
    <t>2011/pg3</t>
    <phoneticPr fontId="47" type="noConversion"/>
  </si>
  <si>
    <t>2011/pg4</t>
    <phoneticPr fontId="47" type="noConversion"/>
  </si>
  <si>
    <t>2011/pg5</t>
    <phoneticPr fontId="47" type="noConversion"/>
  </si>
  <si>
    <t>2011/pg6</t>
    <phoneticPr fontId="47" type="noConversion"/>
  </si>
  <si>
    <t>2011/pg7</t>
    <phoneticPr fontId="47" type="noConversion"/>
  </si>
  <si>
    <t>2011/pg8</t>
    <phoneticPr fontId="47" type="noConversion"/>
  </si>
  <si>
    <t>TTL39306</t>
    <phoneticPr fontId="57" type="noConversion"/>
  </si>
  <si>
    <t>2013/PG1</t>
    <phoneticPr fontId="1" type="noConversion"/>
  </si>
  <si>
    <t>2013/PG2</t>
    <phoneticPr fontId="1" type="noConversion"/>
  </si>
  <si>
    <t>2013/PG3</t>
    <phoneticPr fontId="1" type="noConversion"/>
  </si>
  <si>
    <t>new eta 5/3  5/2 fInished CC</t>
    <phoneticPr fontId="1" type="noConversion"/>
  </si>
  <si>
    <t>CCLU4375584</t>
    <phoneticPr fontId="1" type="noConversion"/>
  </si>
  <si>
    <t>5/6 pick up container</t>
    <phoneticPr fontId="1" type="noConversion"/>
  </si>
  <si>
    <t>MATU5515679</t>
    <phoneticPr fontId="1" type="noConversion"/>
  </si>
  <si>
    <t>5/7 pickup container</t>
    <phoneticPr fontId="1" type="noConversion"/>
  </si>
  <si>
    <t>2014-pg2</t>
    <phoneticPr fontId="47" type="noConversion"/>
  </si>
  <si>
    <t>2014-pg3</t>
    <phoneticPr fontId="47" type="noConversion"/>
  </si>
  <si>
    <t>2014-pg4</t>
    <phoneticPr fontId="47" type="noConversion"/>
  </si>
  <si>
    <t>2014-pg5</t>
    <phoneticPr fontId="47" type="noConversion"/>
  </si>
  <si>
    <t>18sw114</t>
    <phoneticPr fontId="1" type="noConversion"/>
  </si>
  <si>
    <t>SMCU1186457</t>
    <phoneticPr fontId="1" type="noConversion"/>
  </si>
  <si>
    <t>12/19: exam hold</t>
    <phoneticPr fontId="1" type="noConversion"/>
  </si>
  <si>
    <t xml:space="preserve">S2710 </t>
    <phoneticPr fontId="1" type="noConversion"/>
  </si>
  <si>
    <t>12/21 no news</t>
    <phoneticPr fontId="1" type="noConversion"/>
  </si>
  <si>
    <t>12/24 BUYER LAWYER:PETER ASK CUSTOM CLEARANCE DOC PO</t>
    <phoneticPr fontId="1" type="noConversion"/>
  </si>
  <si>
    <t>TJM CANCEL ORDER</t>
    <phoneticPr fontId="1" type="noConversion"/>
  </si>
  <si>
    <t>12/26 NO NEWS</t>
    <phoneticPr fontId="1" type="noConversion"/>
  </si>
  <si>
    <t>WAITING REUNITE SELL TO OTHER BUYER</t>
    <phoneticPr fontId="1" type="noConversion"/>
  </si>
  <si>
    <t>1/2 no news</t>
    <phoneticPr fontId="1" type="noConversion"/>
  </si>
  <si>
    <t>USD4.25 SELL TO ROSS</t>
    <phoneticPr fontId="1" type="noConversion"/>
  </si>
  <si>
    <t>1/4 no release</t>
    <phoneticPr fontId="1" type="noConversion"/>
  </si>
  <si>
    <t>1/7 As per peter custom release this shipment.but waiting final confirm</t>
    <phoneticPr fontId="1" type="noConversion"/>
  </si>
  <si>
    <t>1/9 customs system still waiting release</t>
    <phoneticPr fontId="1" type="noConversion"/>
  </si>
  <si>
    <t xml:space="preserve"> </t>
    <phoneticPr fontId="1" type="noConversion"/>
  </si>
  <si>
    <t>1/16 deliver to buyer wh on 1/16</t>
    <phoneticPr fontId="1" type="noConversion"/>
  </si>
  <si>
    <t>S2707 </t>
    <phoneticPr fontId="1" type="noConversion"/>
  </si>
  <si>
    <t>BMNU4281901</t>
    <phoneticPr fontId="1" type="noConversion"/>
  </si>
  <si>
    <t>18SW120</t>
    <phoneticPr fontId="1" type="noConversion"/>
  </si>
  <si>
    <t>1/9 customs clearance is finished,waiting pickup container</t>
    <phoneticPr fontId="1" type="noConversion"/>
  </si>
  <si>
    <t>BL#TAQA8A872600</t>
    <phoneticPr fontId="1" type="noConversion"/>
  </si>
  <si>
    <t>1/11 pickup container appt time 1/11 afternoon.</t>
    <phoneticPr fontId="1" type="noConversion"/>
  </si>
  <si>
    <t>1/16 forwarder confirm deliver buyer wh on 1/11</t>
    <phoneticPr fontId="1" type="noConversion"/>
  </si>
  <si>
    <t>S2712</t>
    <phoneticPr fontId="1" type="noConversion"/>
  </si>
  <si>
    <t>FCR#TSI646526</t>
    <phoneticPr fontId="1" type="noConversion"/>
  </si>
  <si>
    <t>18SW121</t>
    <phoneticPr fontId="1" type="noConversion"/>
  </si>
  <si>
    <t xml:space="preserve">FOB QINGDAO </t>
    <phoneticPr fontId="1" type="noConversion"/>
  </si>
  <si>
    <t>TTL:</t>
    <phoneticPr fontId="1" type="noConversion"/>
  </si>
  <si>
    <t>18SW124</t>
    <phoneticPr fontId="1" type="noConversion"/>
  </si>
  <si>
    <t>S2713</t>
    <phoneticPr fontId="1" type="noConversion"/>
  </si>
  <si>
    <t>2/8 finished custom clearance waiting vessel arrvied la and pick up container</t>
    <phoneticPr fontId="1" type="noConversion"/>
  </si>
  <si>
    <t>SMCU1170810</t>
    <phoneticPr fontId="1" type="noConversion"/>
  </si>
  <si>
    <t>2/11 stilll waiting carrier release container</t>
    <phoneticPr fontId="1" type="noConversion"/>
  </si>
  <si>
    <t>2/12 deliver to buyer wh</t>
    <phoneticPr fontId="1" type="noConversion"/>
  </si>
  <si>
    <t>18sw125</t>
    <phoneticPr fontId="1" type="noConversion"/>
  </si>
  <si>
    <t>S2714</t>
    <phoneticPr fontId="1" type="noConversion"/>
  </si>
  <si>
    <t>2/8 finished custom clearance 2/5 pickup contatiner &amp;unload</t>
    <phoneticPr fontId="1" type="noConversion"/>
  </si>
  <si>
    <t>2/11 deliver to buyer wh on 2/5</t>
    <phoneticPr fontId="1" type="noConversion"/>
  </si>
  <si>
    <t>air</t>
    <phoneticPr fontId="1" type="noConversion"/>
  </si>
  <si>
    <t>00039-TJMS</t>
  </si>
  <si>
    <t>AS PER JANEL DELIVER WH ON 5/7</t>
    <phoneticPr fontId="1" type="noConversion"/>
  </si>
  <si>
    <t>after double with Janel PICK UP 44CTN ON 5/8</t>
    <phoneticPr fontId="1" type="noConversion"/>
  </si>
  <si>
    <t>00039-TJMS</t>
    <phoneticPr fontId="57" type="noConversion"/>
  </si>
  <si>
    <t>fob qingdao</t>
    <phoneticPr fontId="1" type="noConversion"/>
  </si>
  <si>
    <t>s2718</t>
    <phoneticPr fontId="1" type="noConversion"/>
  </si>
  <si>
    <t>s2715(19sw009)</t>
    <phoneticPr fontId="57" type="noConversion"/>
  </si>
  <si>
    <t>s2719(19SW014R)</t>
    <phoneticPr fontId="57" type="noConversion"/>
  </si>
  <si>
    <t>5/20 finished CC</t>
    <phoneticPr fontId="1" type="noConversion"/>
  </si>
  <si>
    <t>GIPU9047458</t>
    <phoneticPr fontId="1" type="noConversion"/>
  </si>
  <si>
    <t>SMCU1066364</t>
    <phoneticPr fontId="1" type="noConversion"/>
  </si>
  <si>
    <t>5/22 pickup container</t>
    <phoneticPr fontId="1" type="noConversion"/>
  </si>
  <si>
    <t xml:space="preserve">by air </t>
    <phoneticPr fontId="1" type="noConversion"/>
  </si>
  <si>
    <t>Invoice #</t>
  </si>
  <si>
    <t>PO#</t>
  </si>
  <si>
    <t>Qty</t>
  </si>
  <si>
    <t>Unit price</t>
  </si>
  <si>
    <t>s2720(19SW017-A)</t>
    <phoneticPr fontId="57" type="noConversion"/>
  </si>
  <si>
    <t>118-JS380</t>
    <phoneticPr fontId="57" type="noConversion"/>
  </si>
  <si>
    <t>s272019(SW017-A)</t>
    <phoneticPr fontId="57" type="noConversion"/>
  </si>
  <si>
    <t>118-JS380R</t>
    <phoneticPr fontId="57" type="noConversion"/>
  </si>
  <si>
    <t>s2720)19SW017-A)</t>
    <phoneticPr fontId="57" type="noConversion"/>
  </si>
  <si>
    <t>118-JS30RX</t>
    <phoneticPr fontId="57" type="noConversion"/>
  </si>
  <si>
    <t>s2720(19SW017-B )</t>
    <phoneticPr fontId="57" type="noConversion"/>
  </si>
  <si>
    <t>s2720(19SW017-C)</t>
    <phoneticPr fontId="57" type="noConversion"/>
  </si>
  <si>
    <t>6/21?</t>
    <phoneticPr fontId="47" type="noConversion"/>
  </si>
  <si>
    <t>SDCU9018425</t>
  </si>
  <si>
    <t>SMCU1012223</t>
  </si>
  <si>
    <t>fedex</t>
    <phoneticPr fontId="1" type="noConversion"/>
  </si>
  <si>
    <t>TEMU8420026</t>
    <phoneticPr fontId="1" type="noConversion"/>
  </si>
  <si>
    <t>BSIU3146819</t>
    <phoneticPr fontId="1" type="noConversion"/>
  </si>
  <si>
    <t>5/29 PICK UP CONTAINER</t>
    <phoneticPr fontId="1" type="noConversion"/>
  </si>
  <si>
    <t>s2717(19sw010)</t>
    <phoneticPr fontId="57" type="noConversion"/>
  </si>
  <si>
    <t>SMCU1167987</t>
    <phoneticPr fontId="1" type="noConversion"/>
  </si>
  <si>
    <t>EGHU3336326  PICKUP CONTAINER ON 6/3</t>
    <phoneticPr fontId="1" type="noConversion"/>
  </si>
  <si>
    <t>19PLT005</t>
  </si>
  <si>
    <t>19PLT006</t>
    <phoneticPr fontId="32" type="noConversion"/>
  </si>
  <si>
    <t>19PLT003</t>
    <phoneticPr fontId="32" type="noConversion"/>
  </si>
  <si>
    <t>19PLT002</t>
    <phoneticPr fontId="32" type="noConversion"/>
  </si>
  <si>
    <t>19PLT001</t>
  </si>
  <si>
    <t>19PLT009</t>
  </si>
  <si>
    <t>19PLT011</t>
    <phoneticPr fontId="32" type="noConversion"/>
  </si>
  <si>
    <t>s2716(19sw003R)</t>
    <phoneticPr fontId="57" type="noConversion"/>
  </si>
  <si>
    <t>19PLT008</t>
    <phoneticPr fontId="32" type="noConversion"/>
  </si>
  <si>
    <t>19PLT007</t>
    <phoneticPr fontId="1" type="noConversion"/>
  </si>
  <si>
    <t>2014-pg1</t>
    <phoneticPr fontId="57" type="noConversion"/>
  </si>
  <si>
    <t>5/20 finished CC</t>
    <phoneticPr fontId="1" type="noConversion"/>
  </si>
  <si>
    <t>finished Customs Clearance on 6/6</t>
    <phoneticPr fontId="1" type="noConversion"/>
  </si>
  <si>
    <t>19DP009</t>
  </si>
  <si>
    <t>FL128</t>
  </si>
  <si>
    <t>WL93S013RS</t>
  </si>
  <si>
    <t>s2720(19SW017-C)</t>
    <phoneticPr fontId="57" type="noConversion"/>
  </si>
  <si>
    <t>s2721</t>
    <phoneticPr fontId="1" type="noConversion"/>
  </si>
  <si>
    <t>FCIU5142522</t>
    <phoneticPr fontId="1" type="noConversion"/>
  </si>
  <si>
    <t>240ctn</t>
    <phoneticPr fontId="1" type="noConversion"/>
  </si>
  <si>
    <t>19PLT010</t>
    <phoneticPr fontId="32" type="noConversion"/>
  </si>
  <si>
    <t>2016-pg1</t>
    <phoneticPr fontId="47" type="noConversion"/>
  </si>
  <si>
    <t>2016-pg2</t>
    <phoneticPr fontId="47" type="noConversion"/>
  </si>
  <si>
    <t>2016-pg3</t>
    <phoneticPr fontId="47" type="noConversion"/>
  </si>
  <si>
    <t>2016-pg4</t>
    <phoneticPr fontId="47" type="noConversion"/>
  </si>
  <si>
    <t>2016-pg5</t>
    <phoneticPr fontId="47" type="noConversion"/>
  </si>
  <si>
    <t>2016-pg6</t>
    <phoneticPr fontId="47" type="noConversion"/>
  </si>
  <si>
    <t>56104</t>
    <phoneticPr fontId="15" type="noConversion"/>
  </si>
  <si>
    <t>DFSU6013333</t>
  </si>
  <si>
    <t>5/30 PICKUP TEMU8420026</t>
    <phoneticPr fontId="1" type="noConversion"/>
  </si>
  <si>
    <t>6/11 PICKUP  container</t>
    <phoneticPr fontId="1" type="noConversion"/>
  </si>
  <si>
    <t>217-JS076</t>
  </si>
  <si>
    <t>517-JS370</t>
  </si>
  <si>
    <t>s2722-2(19SW025-B)</t>
    <phoneticPr fontId="47" type="noConversion"/>
  </si>
  <si>
    <t>217-JS568A</t>
  </si>
  <si>
    <t>TOTAL</t>
  </si>
  <si>
    <t>6/13/2019</t>
  </si>
  <si>
    <t>7/2/2019</t>
  </si>
  <si>
    <t>7/19/2019</t>
  </si>
  <si>
    <t>EITU1981050</t>
  </si>
  <si>
    <t>   </t>
  </si>
  <si>
    <t>EITU1243101</t>
  </si>
  <si>
    <t>FSCU7074030</t>
    <phoneticPr fontId="1" type="noConversion"/>
  </si>
  <si>
    <t>s2722-1(19SW025-A)</t>
    <phoneticPr fontId="47" type="noConversion"/>
  </si>
  <si>
    <t>finished Customs Clearance on 6/11</t>
    <phoneticPr fontId="1" type="noConversion"/>
  </si>
</sst>
</file>

<file path=xl/styles.xml><?xml version="1.0" encoding="utf-8"?>
<styleSheet xmlns="http://schemas.openxmlformats.org/spreadsheetml/2006/main">
  <numFmts count="2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176" formatCode="[$-409]d\-mmm;@"/>
    <numFmt numFmtId="177" formatCode="_-* #,##0_-;\-* #,##0_-;_-* &quot;-&quot;_-;_-@_-"/>
    <numFmt numFmtId="178" formatCode="_-* #,##0.00_-;\-* #,##0.00_-;_-* &quot;-&quot;??_-;_-@_-"/>
    <numFmt numFmtId="179" formatCode="_-&quot;$&quot;* #,##0_-;\-&quot;$&quot;* #,##0_-;_-&quot;$&quot;* &quot;-&quot;_-;_-@_-"/>
    <numFmt numFmtId="180" formatCode="yyyy/m/d;@"/>
    <numFmt numFmtId="181" formatCode="0_ "/>
    <numFmt numFmtId="182" formatCode="0.00_);[Red]\(0.00\)"/>
    <numFmt numFmtId="183" formatCode="0.00_ "/>
    <numFmt numFmtId="184" formatCode="0.00_);\(0.00\)"/>
    <numFmt numFmtId="185" formatCode="m/d/yy;@"/>
    <numFmt numFmtId="186" formatCode="mm/dd/yy;@"/>
    <numFmt numFmtId="187" formatCode="#,##0.00_);[Red]\(#,##0.00\)"/>
    <numFmt numFmtId="188" formatCode="[$-409]d\-mmm\-yy;@"/>
    <numFmt numFmtId="189" formatCode="\$#,##0.00;\-\$#,##0.00"/>
    <numFmt numFmtId="190" formatCode="#,##0.00_ "/>
    <numFmt numFmtId="191" formatCode="_(&quot;$&quot;* #,##0.00_);_(&quot;$&quot;* \(#,##0.00\);_(&quot;$&quot;* &quot;-&quot;??_);_(@_)"/>
    <numFmt numFmtId="192" formatCode="_(* #,##0_);_(* \(#,##0\);_(* &quot;-&quot;??_);_(@_)"/>
    <numFmt numFmtId="193" formatCode="yyyy/mm/dd;@"/>
  </numFmts>
  <fonts count="8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0" tint="-0.499984740745262"/>
      <name val="Times New Roman"/>
      <family val="1"/>
    </font>
    <font>
      <b/>
      <sz val="10"/>
      <color theme="0" tint="-0.499984740745262"/>
      <name val="Times New Roman"/>
      <family val="1"/>
    </font>
    <font>
      <sz val="11"/>
      <color theme="1"/>
      <name val="宋体"/>
      <family val="2"/>
      <charset val="134"/>
      <scheme val="minor"/>
    </font>
    <font>
      <sz val="9"/>
      <name val="新細明體"/>
      <family val="1"/>
    </font>
    <font>
      <sz val="12"/>
      <name val="新細明體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9"/>
      <name val="宋体"/>
      <family val="3"/>
      <charset val="136"/>
      <scheme val="minor"/>
    </font>
    <font>
      <sz val="20"/>
      <color theme="1"/>
      <name val="宋体"/>
      <family val="2"/>
      <charset val="134"/>
      <scheme val="minor"/>
    </font>
    <font>
      <b/>
      <sz val="11"/>
      <color theme="0" tint="-0.34998626667073579"/>
      <name val="Times New Roman"/>
      <family val="1"/>
    </font>
    <font>
      <b/>
      <sz val="8"/>
      <color theme="0" tint="-0.34998626667073579"/>
      <name val="Times New Roman"/>
      <family val="1"/>
    </font>
    <font>
      <sz val="10"/>
      <color theme="0" tint="-0.34998626667073579"/>
      <name val="Times New Roman"/>
      <family val="1"/>
    </font>
    <font>
      <sz val="11"/>
      <color theme="0" tint="-0.34998626667073579"/>
      <name val="Times New Roman"/>
      <family val="1"/>
    </font>
    <font>
      <sz val="10"/>
      <color theme="0" tint="-0.499984740745262"/>
      <name val="宋体"/>
      <family val="3"/>
      <charset val="134"/>
    </font>
    <font>
      <b/>
      <sz val="10"/>
      <color theme="0" tint="-0.499984740745262"/>
      <name val="宋体"/>
      <family val="3"/>
      <charset val="134"/>
    </font>
    <font>
      <sz val="10"/>
      <color theme="0" tint="-0.249977111117893"/>
      <name val="Times New Roman"/>
      <family val="1"/>
    </font>
    <font>
      <sz val="10"/>
      <color theme="0" tint="-0.249977111117893"/>
      <name val="宋体"/>
      <family val="3"/>
      <charset val="134"/>
    </font>
    <font>
      <b/>
      <sz val="10"/>
      <color theme="0" tint="-0.249977111117893"/>
      <name val="Times New Roman"/>
      <family val="1"/>
    </font>
    <font>
      <b/>
      <sz val="10"/>
      <color theme="0" tint="-0.34998626667073579"/>
      <name val="Times New Roman"/>
      <family val="1"/>
    </font>
    <font>
      <sz val="10"/>
      <color indexed="8"/>
      <name val="Times New Roman"/>
      <family val="1"/>
    </font>
    <font>
      <sz val="9"/>
      <name val="新細明體"/>
      <family val="1"/>
      <charset val="134"/>
    </font>
    <font>
      <sz val="11"/>
      <name val="Times New Roman"/>
      <family val="1"/>
    </font>
    <font>
      <sz val="11"/>
      <color theme="0" tint="-0.249977111117893"/>
      <name val="Times New Roman"/>
      <family val="1"/>
    </font>
    <font>
      <sz val="10"/>
      <color theme="1" tint="0.34998626667073579"/>
      <name val="Times New Roman"/>
      <family val="1"/>
    </font>
    <font>
      <sz val="9"/>
      <name val="Times New Roman"/>
      <family val="1"/>
    </font>
    <font>
      <sz val="9"/>
      <color theme="0" tint="-0.249977111117893"/>
      <name val="Arial"/>
      <family val="2"/>
    </font>
    <font>
      <b/>
      <sz val="10"/>
      <name val="Arial"/>
      <family val="2"/>
    </font>
    <font>
      <sz val="10"/>
      <name val="Bookman Old Style"/>
      <family val="1"/>
    </font>
    <font>
      <sz val="10"/>
      <color rgb="FF000000"/>
      <name val="Arial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Tahoma"/>
      <family val="2"/>
      <charset val="134"/>
    </font>
    <font>
      <sz val="6"/>
      <color theme="0" tint="-0.249977111117893"/>
      <name val="Times New Roman"/>
      <family val="1"/>
    </font>
    <font>
      <sz val="9"/>
      <name val="宋体"/>
      <family val="3"/>
      <charset val="134"/>
      <scheme val="minor"/>
    </font>
    <font>
      <sz val="10.5"/>
      <color rgb="FF1F497D"/>
      <name val="Times New Roman"/>
      <family val="1"/>
    </font>
    <font>
      <sz val="10.5"/>
      <color rgb="FF1F497D"/>
      <name val="宋体"/>
      <family val="3"/>
      <charset val="134"/>
    </font>
    <font>
      <sz val="10"/>
      <color indexed="10"/>
      <name val="Times New Roman"/>
      <family val="1"/>
    </font>
    <font>
      <sz val="8.5"/>
      <color theme="0" tint="-0.249977111117893"/>
      <name val="Trebuchet MS"/>
      <family val="2"/>
    </font>
    <font>
      <sz val="11"/>
      <color theme="0" tint="-0.249977111117893"/>
      <name val="Segoe UI"/>
      <family val="2"/>
    </font>
    <font>
      <sz val="10.5"/>
      <color theme="0" tint="-0.249977111117893"/>
      <name val="Segoe UI"/>
      <family val="2"/>
    </font>
    <font>
      <sz val="10"/>
      <color theme="0" tint="-0.249977111117893"/>
      <name val="Arial"/>
      <family val="2"/>
    </font>
    <font>
      <sz val="8.5"/>
      <color theme="0" tint="-0.249977111117893"/>
      <name val="Times New Roman"/>
      <family val="1"/>
    </font>
    <font>
      <sz val="8"/>
      <color theme="1"/>
      <name val="Arial"/>
      <family val="2"/>
    </font>
    <font>
      <sz val="9"/>
      <name val="宋体"/>
      <family val="2"/>
      <charset val="136"/>
      <scheme val="minor"/>
    </font>
    <font>
      <sz val="11"/>
      <color rgb="FF333333"/>
      <name val="Arial"/>
      <family val="2"/>
    </font>
    <font>
      <sz val="8"/>
      <color theme="0" tint="-0.249977111117893"/>
      <name val="Calibri"/>
      <family val="2"/>
    </font>
    <font>
      <sz val="11"/>
      <color theme="0" tint="-0.249977111117893"/>
      <name val="Calibri"/>
      <family val="2"/>
    </font>
    <font>
      <sz val="8"/>
      <color theme="0" tint="-0.249977111117893"/>
      <name val="Times New Roman"/>
      <family val="1"/>
    </font>
    <font>
      <sz val="11"/>
      <color theme="0" tint="-0.249977111117893"/>
      <name val="宋体"/>
      <family val="2"/>
      <charset val="134"/>
      <scheme val="minor"/>
    </font>
    <font>
      <sz val="11"/>
      <color theme="0" tint="-0.249977111117893"/>
      <name val="Arial"/>
      <family val="2"/>
    </font>
    <font>
      <sz val="10"/>
      <color theme="0" tint="-0.249977111117893"/>
      <name val="Calibri"/>
      <family val="2"/>
    </font>
    <font>
      <sz val="11"/>
      <color theme="0" tint="-0.249977111117893"/>
      <name val="宋体"/>
      <family val="3"/>
      <charset val="134"/>
      <scheme val="minor"/>
    </font>
    <font>
      <sz val="11"/>
      <color theme="0" tint="-0.249977111117893"/>
      <name val="微软雅黑"/>
      <family val="2"/>
      <charset val="134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555555"/>
      <name val="Arial"/>
      <family val="2"/>
    </font>
    <font>
      <sz val="9"/>
      <color theme="1"/>
      <name val="Arial"/>
      <family val="2"/>
    </font>
    <font>
      <sz val="8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SimSun"/>
      <charset val="134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179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9" fillId="0" borderId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/>
    <xf numFmtId="0" fontId="43" fillId="0" borderId="0"/>
    <xf numFmtId="191" fontId="43" fillId="0" borderId="0" applyFont="0" applyFill="0" applyBorder="0" applyAlignment="0" applyProtection="0"/>
    <xf numFmtId="0" fontId="43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72" fillId="0" borderId="0"/>
  </cellStyleXfs>
  <cellXfs count="3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6" fontId="4" fillId="0" borderId="0" xfId="0" applyNumberFormat="1" applyFont="1">
      <alignment vertical="center"/>
    </xf>
    <xf numFmtId="26" fontId="4" fillId="0" borderId="0" xfId="0" applyNumberFormat="1" applyFont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58" fontId="12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center"/>
    </xf>
    <xf numFmtId="182" fontId="13" fillId="0" borderId="4" xfId="0" applyNumberFormat="1" applyFont="1" applyFill="1" applyBorder="1" applyAlignment="1">
      <alignment horizontal="center"/>
    </xf>
    <xf numFmtId="182" fontId="13" fillId="0" borderId="4" xfId="0" applyNumberFormat="1" applyFont="1" applyFill="1" applyBorder="1" applyAlignment="1"/>
    <xf numFmtId="180" fontId="13" fillId="0" borderId="4" xfId="0" applyNumberFormat="1" applyFont="1" applyBorder="1" applyAlignment="1">
      <alignment vertical="center"/>
    </xf>
    <xf numFmtId="180" fontId="12" fillId="0" borderId="4" xfId="0" applyNumberFormat="1" applyFont="1" applyBorder="1" applyAlignment="1">
      <alignment vertical="center"/>
    </xf>
    <xf numFmtId="180" fontId="13" fillId="0" borderId="4" xfId="0" applyNumberFormat="1" applyFont="1" applyBorder="1" applyAlignment="1">
      <alignment vertical="center" wrapText="1"/>
    </xf>
    <xf numFmtId="182" fontId="3" fillId="0" borderId="0" xfId="0" applyNumberFormat="1" applyFont="1">
      <alignment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0" xfId="0" applyNumberFormat="1" applyFont="1">
      <alignment vertical="center"/>
    </xf>
    <xf numFmtId="185" fontId="12" fillId="0" borderId="1" xfId="0" applyNumberFormat="1" applyFont="1" applyBorder="1" applyAlignment="1">
      <alignment horizontal="center" vertical="center"/>
    </xf>
    <xf numFmtId="185" fontId="3" fillId="0" borderId="4" xfId="0" applyNumberFormat="1" applyFont="1" applyBorder="1">
      <alignment vertical="center"/>
    </xf>
    <xf numFmtId="185" fontId="3" fillId="0" borderId="0" xfId="0" applyNumberFormat="1" applyFont="1">
      <alignment vertical="center"/>
    </xf>
    <xf numFmtId="185" fontId="13" fillId="0" borderId="4" xfId="0" applyNumberFormat="1" applyFont="1" applyBorder="1" applyAlignment="1">
      <alignment vertical="center"/>
    </xf>
    <xf numFmtId="185" fontId="12" fillId="0" borderId="4" xfId="0" applyNumberFormat="1" applyFont="1" applyBorder="1" applyAlignment="1">
      <alignment vertical="center"/>
    </xf>
    <xf numFmtId="185" fontId="13" fillId="0" borderId="4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/>
    </xf>
    <xf numFmtId="185" fontId="3" fillId="2" borderId="4" xfId="0" applyNumberFormat="1" applyFont="1" applyFill="1" applyBorder="1">
      <alignment vertical="center"/>
    </xf>
    <xf numFmtId="185" fontId="3" fillId="0" borderId="0" xfId="0" applyNumberFormat="1" applyFont="1" applyBorder="1">
      <alignment vertical="center"/>
    </xf>
    <xf numFmtId="0" fontId="3" fillId="0" borderId="0" xfId="8" applyFont="1" applyBorder="1" applyAlignment="1">
      <alignment horizontal="center" vertical="center"/>
    </xf>
    <xf numFmtId="0" fontId="3" fillId="0" borderId="0" xfId="8" applyNumberFormat="1" applyFont="1" applyBorder="1" applyAlignment="1">
      <alignment horizontal="center" vertical="center"/>
    </xf>
    <xf numFmtId="182" fontId="3" fillId="0" borderId="0" xfId="8" applyNumberFormat="1" applyFont="1" applyBorder="1" applyAlignment="1">
      <alignment horizontal="center" vertical="center"/>
    </xf>
    <xf numFmtId="185" fontId="3" fillId="0" borderId="4" xfId="0" applyNumberFormat="1" applyFont="1" applyFill="1" applyBorder="1">
      <alignment vertical="center"/>
    </xf>
    <xf numFmtId="176" fontId="17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185" fontId="6" fillId="0" borderId="1" xfId="0" applyNumberFormat="1" applyFont="1" applyBorder="1" applyAlignment="1">
      <alignment horizontal="center" vertical="center" wrapText="1"/>
    </xf>
    <xf numFmtId="185" fontId="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Fill="1" applyBorder="1" applyAlignment="1">
      <alignment horizontal="center"/>
    </xf>
    <xf numFmtId="26" fontId="21" fillId="0" borderId="1" xfId="0" applyNumberFormat="1" applyFont="1" applyFill="1" applyBorder="1" applyAlignment="1">
      <alignment horizontal="center"/>
    </xf>
    <xf numFmtId="26" fontId="21" fillId="0" borderId="1" xfId="0" applyNumberFormat="1" applyFont="1" applyFill="1" applyBorder="1" applyAlignment="1"/>
    <xf numFmtId="185" fontId="21" fillId="0" borderId="1" xfId="0" applyNumberFormat="1" applyFont="1" applyBorder="1" applyAlignment="1">
      <alignment vertical="center"/>
    </xf>
    <xf numFmtId="185" fontId="22" fillId="0" borderId="1" xfId="0" applyNumberFormat="1" applyFont="1" applyBorder="1" applyAlignment="1">
      <alignment vertical="center" wrapText="1"/>
    </xf>
    <xf numFmtId="0" fontId="23" fillId="0" borderId="0" xfId="3" applyFont="1" applyAlignment="1">
      <alignment horizontal="left"/>
    </xf>
    <xf numFmtId="0" fontId="23" fillId="0" borderId="1" xfId="0" applyFont="1" applyFill="1" applyBorder="1" applyAlignment="1">
      <alignment horizontal="center"/>
    </xf>
    <xf numFmtId="185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185" fontId="23" fillId="0" borderId="0" xfId="0" applyNumberFormat="1" applyFont="1" applyBorder="1">
      <alignment vertical="center"/>
    </xf>
    <xf numFmtId="185" fontId="24" fillId="0" borderId="1" xfId="0" applyNumberFormat="1" applyFont="1" applyBorder="1">
      <alignment vertical="center"/>
    </xf>
    <xf numFmtId="185" fontId="23" fillId="0" borderId="2" xfId="0" applyNumberFormat="1" applyFont="1" applyBorder="1">
      <alignment vertical="center"/>
    </xf>
    <xf numFmtId="185" fontId="12" fillId="0" borderId="4" xfId="0" applyNumberFormat="1" applyFont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185" fontId="12" fillId="0" borderId="4" xfId="0" applyNumberFormat="1" applyFont="1" applyFill="1" applyBorder="1">
      <alignment vertical="center"/>
    </xf>
    <xf numFmtId="185" fontId="13" fillId="0" borderId="4" xfId="0" applyNumberFormat="1" applyFont="1" applyFill="1" applyBorder="1">
      <alignment vertical="center"/>
    </xf>
    <xf numFmtId="0" fontId="4" fillId="0" borderId="4" xfId="0" applyFont="1" applyBorder="1">
      <alignment vertical="center"/>
    </xf>
    <xf numFmtId="185" fontId="4" fillId="0" borderId="4" xfId="0" applyNumberFormat="1" applyFont="1" applyBorder="1">
      <alignment vertical="center"/>
    </xf>
    <xf numFmtId="185" fontId="27" fillId="0" borderId="4" xfId="0" applyNumberFormat="1" applyFont="1" applyBorder="1">
      <alignment vertical="center"/>
    </xf>
    <xf numFmtId="0" fontId="27" fillId="0" borderId="4" xfId="0" applyFont="1" applyFill="1" applyBorder="1">
      <alignment vertical="center"/>
    </xf>
    <xf numFmtId="0" fontId="27" fillId="0" borderId="0" xfId="0" applyFont="1">
      <alignment vertical="center"/>
    </xf>
    <xf numFmtId="0" fontId="4" fillId="0" borderId="4" xfId="0" applyFont="1" applyFill="1" applyBorder="1">
      <alignment vertical="center"/>
    </xf>
    <xf numFmtId="185" fontId="4" fillId="0" borderId="4" xfId="0" applyNumberFormat="1" applyFont="1" applyFill="1" applyBorder="1">
      <alignment vertical="center"/>
    </xf>
    <xf numFmtId="185" fontId="27" fillId="0" borderId="4" xfId="0" applyNumberFormat="1" applyFont="1" applyFill="1" applyBorder="1" applyAlignment="1">
      <alignment horizontal="center" vertical="center"/>
    </xf>
    <xf numFmtId="185" fontId="23" fillId="0" borderId="4" xfId="0" applyNumberFormat="1" applyFont="1" applyBorder="1">
      <alignment vertical="center"/>
    </xf>
    <xf numFmtId="0" fontId="23" fillId="0" borderId="1" xfId="0" applyNumberFormat="1" applyFont="1" applyBorder="1">
      <alignment vertical="center"/>
    </xf>
    <xf numFmtId="0" fontId="23" fillId="0" borderId="4" xfId="0" applyFont="1" applyBorder="1">
      <alignment vertical="center"/>
    </xf>
    <xf numFmtId="185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185" fontId="6" fillId="0" borderId="7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 wrapText="1"/>
    </xf>
    <xf numFmtId="0" fontId="23" fillId="0" borderId="4" xfId="0" applyFont="1" applyFill="1" applyBorder="1">
      <alignment vertical="center"/>
    </xf>
    <xf numFmtId="182" fontId="12" fillId="0" borderId="5" xfId="0" applyNumberFormat="1" applyFont="1" applyBorder="1">
      <alignment vertical="center"/>
    </xf>
    <xf numFmtId="58" fontId="12" fillId="0" borderId="4" xfId="0" applyNumberFormat="1" applyFont="1" applyBorder="1">
      <alignment vertical="center"/>
    </xf>
    <xf numFmtId="180" fontId="12" fillId="0" borderId="4" xfId="0" applyNumberFormat="1" applyFont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/>
    <xf numFmtId="0" fontId="23" fillId="0" borderId="1" xfId="0" applyNumberFormat="1" applyFont="1" applyFill="1" applyBorder="1">
      <alignment vertical="center"/>
    </xf>
    <xf numFmtId="0" fontId="23" fillId="0" borderId="1" xfId="0" applyNumberFormat="1" applyFont="1" applyFill="1" applyBorder="1" applyAlignment="1">
      <alignment horizontal="right" vertical="center"/>
    </xf>
    <xf numFmtId="0" fontId="23" fillId="0" borderId="1" xfId="0" applyNumberFormat="1" applyFont="1" applyBorder="1" applyAlignment="1">
      <alignment vertical="center"/>
    </xf>
    <xf numFmtId="0" fontId="4" fillId="0" borderId="0" xfId="0" applyNumberFormat="1" applyFont="1">
      <alignment vertical="center"/>
    </xf>
    <xf numFmtId="0" fontId="4" fillId="0" borderId="0" xfId="0" applyNumberFormat="1" applyFont="1" applyAlignment="1">
      <alignment vertical="center"/>
    </xf>
    <xf numFmtId="0" fontId="12" fillId="0" borderId="4" xfId="11" applyNumberFormat="1" applyFont="1" applyFill="1" applyBorder="1" applyAlignment="1">
      <alignment horizontal="center" vertical="center"/>
    </xf>
    <xf numFmtId="0" fontId="13" fillId="0" borderId="4" xfId="11" applyNumberFormat="1" applyFont="1" applyFill="1" applyBorder="1" applyAlignment="1">
      <alignment horizontal="center" vertical="center"/>
    </xf>
    <xf numFmtId="0" fontId="4" fillId="0" borderId="4" xfId="11" applyNumberFormat="1" applyFont="1" applyFill="1" applyBorder="1" applyAlignment="1">
      <alignment horizontal="center" vertical="center"/>
    </xf>
    <xf numFmtId="0" fontId="27" fillId="0" borderId="4" xfId="11" applyNumberFormat="1" applyFont="1" applyFill="1" applyBorder="1" applyAlignment="1">
      <alignment horizontal="center" vertical="center"/>
    </xf>
    <xf numFmtId="0" fontId="23" fillId="0" borderId="4" xfId="11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4" fillId="0" borderId="4" xfId="0" applyFont="1" applyFill="1" applyBorder="1" applyAlignment="1">
      <alignment horizontal="center" vertical="center"/>
    </xf>
    <xf numFmtId="0" fontId="33" fillId="0" borderId="4" xfId="0" applyFont="1" applyFill="1" applyBorder="1">
      <alignment vertical="center"/>
    </xf>
    <xf numFmtId="0" fontId="30" fillId="0" borderId="7" xfId="0" applyFont="1" applyBorder="1" applyAlignment="1">
      <alignment vertical="center"/>
    </xf>
    <xf numFmtId="0" fontId="30" fillId="0" borderId="7" xfId="0" applyFont="1" applyFill="1" applyBorder="1" applyAlignment="1">
      <alignment horizontal="center"/>
    </xf>
    <xf numFmtId="0" fontId="30" fillId="0" borderId="7" xfId="0" applyNumberFormat="1" applyFont="1" applyFill="1" applyBorder="1" applyAlignment="1">
      <alignment horizontal="center"/>
    </xf>
    <xf numFmtId="182" fontId="30" fillId="0" borderId="7" xfId="0" applyNumberFormat="1" applyFont="1" applyFill="1" applyBorder="1" applyAlignment="1">
      <alignment horizontal="center"/>
    </xf>
    <xf numFmtId="182" fontId="30" fillId="0" borderId="7" xfId="0" applyNumberFormat="1" applyFont="1" applyFill="1" applyBorder="1" applyAlignment="1"/>
    <xf numFmtId="185" fontId="30" fillId="0" borderId="7" xfId="0" applyNumberFormat="1" applyFont="1" applyBorder="1" applyAlignment="1">
      <alignment vertical="center"/>
    </xf>
    <xf numFmtId="185" fontId="30" fillId="0" borderId="7" xfId="0" applyNumberFormat="1" applyFont="1" applyFill="1" applyBorder="1" applyAlignment="1">
      <alignment vertical="center"/>
    </xf>
    <xf numFmtId="185" fontId="23" fillId="0" borderId="7" xfId="0" applyNumberFormat="1" applyFont="1" applyFill="1" applyBorder="1" applyAlignment="1">
      <alignment vertical="center"/>
    </xf>
    <xf numFmtId="185" fontId="30" fillId="0" borderId="7" xfId="0" applyNumberFormat="1" applyFont="1" applyBorder="1" applyAlignment="1">
      <alignment vertical="center" wrapText="1"/>
    </xf>
    <xf numFmtId="0" fontId="23" fillId="3" borderId="4" xfId="0" applyFont="1" applyFill="1" applyBorder="1" applyAlignment="1"/>
    <xf numFmtId="0" fontId="23" fillId="3" borderId="4" xfId="0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right"/>
    </xf>
    <xf numFmtId="183" fontId="23" fillId="3" borderId="4" xfId="0" applyNumberFormat="1" applyFont="1" applyFill="1" applyBorder="1" applyAlignment="1">
      <alignment horizontal="right"/>
    </xf>
    <xf numFmtId="185" fontId="23" fillId="0" borderId="4" xfId="0" applyNumberFormat="1" applyFont="1" applyFill="1" applyBorder="1">
      <alignment vertical="center"/>
    </xf>
    <xf numFmtId="185" fontId="23" fillId="0" borderId="4" xfId="0" applyNumberFormat="1" applyFont="1" applyBorder="1" applyAlignment="1">
      <alignment horizontal="right" vertical="center"/>
    </xf>
    <xf numFmtId="183" fontId="23" fillId="0" borderId="4" xfId="0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83" fontId="23" fillId="0" borderId="0" xfId="0" applyNumberFormat="1" applyFont="1">
      <alignment vertical="center"/>
    </xf>
    <xf numFmtId="0" fontId="27" fillId="0" borderId="0" xfId="0" applyNumberFormat="1" applyFont="1">
      <alignment vertical="center"/>
    </xf>
    <xf numFmtId="182" fontId="27" fillId="0" borderId="0" xfId="0" applyNumberFormat="1" applyFont="1">
      <alignment vertical="center"/>
    </xf>
    <xf numFmtId="182" fontId="27" fillId="0" borderId="0" xfId="0" applyNumberFormat="1" applyFont="1" applyAlignment="1">
      <alignment vertical="center"/>
    </xf>
    <xf numFmtId="185" fontId="27" fillId="0" borderId="0" xfId="0" applyNumberFormat="1" applyFont="1">
      <alignment vertical="center"/>
    </xf>
    <xf numFmtId="0" fontId="27" fillId="0" borderId="4" xfId="8" applyFont="1" applyBorder="1" applyAlignment="1">
      <alignment horizontal="center" vertical="center"/>
    </xf>
    <xf numFmtId="0" fontId="27" fillId="0" borderId="4" xfId="8" applyNumberFormat="1" applyFont="1" applyBorder="1" applyAlignment="1">
      <alignment horizontal="center" vertical="center"/>
    </xf>
    <xf numFmtId="182" fontId="27" fillId="0" borderId="4" xfId="8" applyNumberFormat="1" applyFont="1" applyBorder="1" applyAlignment="1">
      <alignment horizontal="center" vertical="center"/>
    </xf>
    <xf numFmtId="182" fontId="27" fillId="0" borderId="4" xfId="8" applyNumberFormat="1" applyFont="1" applyFill="1" applyBorder="1" applyAlignment="1">
      <alignment horizontal="center" vertical="center" wrapText="1"/>
    </xf>
    <xf numFmtId="185" fontId="27" fillId="0" borderId="1" xfId="0" applyNumberFormat="1" applyFont="1" applyBorder="1" applyAlignment="1">
      <alignment vertical="center"/>
    </xf>
    <xf numFmtId="0" fontId="27" fillId="0" borderId="4" xfId="0" applyNumberFormat="1" applyFont="1" applyBorder="1">
      <alignment vertical="center"/>
    </xf>
    <xf numFmtId="185" fontId="27" fillId="0" borderId="4" xfId="0" applyNumberFormat="1" applyFont="1" applyFill="1" applyBorder="1">
      <alignment vertical="center"/>
    </xf>
    <xf numFmtId="0" fontId="12" fillId="0" borderId="4" xfId="0" applyFont="1" applyBorder="1" applyAlignment="1">
      <alignment horizontal="center" vertical="center"/>
    </xf>
    <xf numFmtId="185" fontId="12" fillId="0" borderId="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85" fontId="3" fillId="0" borderId="0" xfId="0" applyNumberFormat="1" applyFont="1" applyFill="1">
      <alignment vertical="center"/>
    </xf>
    <xf numFmtId="0" fontId="27" fillId="0" borderId="1" xfId="0" applyFont="1" applyBorder="1">
      <alignment vertical="center"/>
    </xf>
    <xf numFmtId="0" fontId="29" fillId="0" borderId="1" xfId="0" applyFont="1" applyFill="1" applyBorder="1" applyAlignment="1">
      <alignment horizontal="center" wrapText="1"/>
    </xf>
    <xf numFmtId="0" fontId="29" fillId="0" borderId="1" xfId="0" applyNumberFormat="1" applyFont="1" applyFill="1" applyBorder="1" applyAlignment="1">
      <alignment horizontal="center" wrapText="1"/>
    </xf>
    <xf numFmtId="0" fontId="29" fillId="0" borderId="1" xfId="0" applyNumberFormat="1" applyFont="1" applyFill="1" applyBorder="1" applyAlignment="1">
      <alignment wrapText="1"/>
    </xf>
    <xf numFmtId="185" fontId="27" fillId="0" borderId="1" xfId="0" applyNumberFormat="1" applyFont="1" applyBorder="1">
      <alignment vertical="center"/>
    </xf>
    <xf numFmtId="0" fontId="27" fillId="0" borderId="1" xfId="0" applyFont="1" applyFill="1" applyBorder="1" applyAlignment="1">
      <alignment horizontal="center"/>
    </xf>
    <xf numFmtId="0" fontId="27" fillId="0" borderId="1" xfId="0" applyNumberFormat="1" applyFont="1" applyFill="1" applyBorder="1" applyAlignment="1">
      <alignment horizontal="center"/>
    </xf>
    <xf numFmtId="0" fontId="27" fillId="0" borderId="1" xfId="0" applyNumberFormat="1" applyFont="1" applyFill="1" applyBorder="1" applyAlignment="1"/>
    <xf numFmtId="185" fontId="27" fillId="0" borderId="1" xfId="0" applyNumberFormat="1" applyFont="1" applyFill="1" applyBorder="1">
      <alignment vertical="center"/>
    </xf>
    <xf numFmtId="0" fontId="27" fillId="0" borderId="1" xfId="0" applyNumberFormat="1" applyFont="1" applyFill="1" applyBorder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right" vertical="center"/>
    </xf>
    <xf numFmtId="0" fontId="27" fillId="0" borderId="1" xfId="0" applyNumberFormat="1" applyFont="1" applyBorder="1" applyAlignment="1">
      <alignment vertical="center"/>
    </xf>
    <xf numFmtId="185" fontId="34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185" fontId="27" fillId="0" borderId="3" xfId="0" applyNumberFormat="1" applyFont="1" applyBorder="1">
      <alignment vertical="center"/>
    </xf>
    <xf numFmtId="182" fontId="4" fillId="0" borderId="4" xfId="0" applyNumberFormat="1" applyFont="1" applyFill="1" applyBorder="1" applyAlignment="1">
      <alignment horizontal="center" vertical="center"/>
    </xf>
    <xf numFmtId="182" fontId="4" fillId="0" borderId="4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left"/>
    </xf>
    <xf numFmtId="0" fontId="27" fillId="0" borderId="4" xfId="0" applyFont="1" applyBorder="1">
      <alignment vertical="center"/>
    </xf>
    <xf numFmtId="0" fontId="37" fillId="0" borderId="0" xfId="0" applyFont="1" applyFill="1">
      <alignment vertical="center"/>
    </xf>
    <xf numFmtId="26" fontId="27" fillId="0" borderId="4" xfId="10" applyNumberFormat="1" applyFont="1" applyFill="1" applyBorder="1" applyAlignment="1">
      <alignment horizontal="center"/>
    </xf>
    <xf numFmtId="26" fontId="27" fillId="0" borderId="4" xfId="9" applyNumberFormat="1" applyFont="1" applyBorder="1" applyAlignment="1">
      <alignment horizontal="center"/>
    </xf>
    <xf numFmtId="26" fontId="27" fillId="0" borderId="4" xfId="10" applyNumberFormat="1" applyFont="1" applyBorder="1" applyAlignment="1">
      <alignment horizontal="right"/>
    </xf>
    <xf numFmtId="185" fontId="27" fillId="0" borderId="0" xfId="0" applyNumberFormat="1" applyFont="1" applyFill="1">
      <alignment vertical="center"/>
    </xf>
    <xf numFmtId="0" fontId="38" fillId="0" borderId="4" xfId="0" applyFont="1" applyFill="1" applyBorder="1" applyAlignment="1"/>
    <xf numFmtId="182" fontId="3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85" fontId="27" fillId="0" borderId="4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182" fontId="27" fillId="0" borderId="4" xfId="0" applyNumberFormat="1" applyFont="1" applyBorder="1">
      <alignment vertical="center"/>
    </xf>
    <xf numFmtId="0" fontId="40" fillId="0" borderId="4" xfId="0" applyFont="1" applyBorder="1">
      <alignment vertical="center"/>
    </xf>
    <xf numFmtId="188" fontId="2" fillId="0" borderId="4" xfId="0" applyNumberFormat="1" applyFont="1" applyBorder="1">
      <alignment vertical="center"/>
    </xf>
    <xf numFmtId="26" fontId="3" fillId="0" borderId="4" xfId="0" applyNumberFormat="1" applyFont="1" applyBorder="1" applyAlignment="1">
      <alignment horizontal="center" vertical="center"/>
    </xf>
    <xf numFmtId="188" fontId="2" fillId="2" borderId="4" xfId="0" applyNumberFormat="1" applyFont="1" applyFill="1" applyBorder="1">
      <alignment vertical="center"/>
    </xf>
    <xf numFmtId="182" fontId="27" fillId="0" borderId="4" xfId="0" applyNumberFormat="1" applyFont="1" applyFill="1" applyBorder="1" applyAlignment="1">
      <alignment horizontal="center" vertical="center"/>
    </xf>
    <xf numFmtId="182" fontId="29" fillId="0" borderId="4" xfId="0" applyNumberFormat="1" applyFont="1" applyFill="1" applyBorder="1" applyAlignment="1">
      <alignment horizontal="center" vertical="center"/>
    </xf>
    <xf numFmtId="182" fontId="6" fillId="0" borderId="4" xfId="0" applyNumberFormat="1" applyFont="1" applyFill="1" applyBorder="1" applyAlignment="1">
      <alignment horizontal="center" vertical="center"/>
    </xf>
    <xf numFmtId="188" fontId="2" fillId="0" borderId="0" xfId="0" applyNumberFormat="1" applyFont="1" applyFill="1" applyBorder="1">
      <alignment vertical="center"/>
    </xf>
    <xf numFmtId="0" fontId="23" fillId="0" borderId="4" xfId="0" applyFont="1" applyFill="1" applyBorder="1" applyAlignment="1">
      <alignment horizontal="left"/>
    </xf>
    <xf numFmtId="183" fontId="23" fillId="0" borderId="0" xfId="0" applyNumberFormat="1" applyFont="1" applyFill="1" applyAlignment="1">
      <alignment horizontal="center"/>
    </xf>
    <xf numFmtId="186" fontId="23" fillId="0" borderId="4" xfId="0" applyNumberFormat="1" applyFont="1" applyFill="1" applyBorder="1">
      <alignment vertical="center"/>
    </xf>
    <xf numFmtId="0" fontId="24" fillId="0" borderId="4" xfId="0" applyFont="1" applyFill="1" applyBorder="1">
      <alignment vertical="center"/>
    </xf>
    <xf numFmtId="0" fontId="24" fillId="0" borderId="4" xfId="0" applyFont="1" applyBorder="1">
      <alignment vertical="center"/>
    </xf>
    <xf numFmtId="0" fontId="24" fillId="2" borderId="4" xfId="0" applyFont="1" applyFill="1" applyBorder="1">
      <alignment vertical="center"/>
    </xf>
    <xf numFmtId="185" fontId="3" fillId="0" borderId="4" xfId="0" applyNumberFormat="1" applyFont="1" applyBorder="1" applyAlignment="1">
      <alignment horizontal="right" vertical="center"/>
    </xf>
    <xf numFmtId="0" fontId="27" fillId="0" borderId="4" xfId="8" applyFont="1" applyBorder="1" applyAlignment="1">
      <alignment horizontal="left"/>
    </xf>
    <xf numFmtId="181" fontId="27" fillId="0" borderId="4" xfId="8" applyNumberFormat="1" applyFont="1" applyBorder="1" applyAlignment="1">
      <alignment horizontal="center" vertical="center"/>
    </xf>
    <xf numFmtId="185" fontId="27" fillId="0" borderId="1" xfId="0" applyNumberFormat="1" applyFont="1" applyFill="1" applyBorder="1" applyAlignment="1">
      <alignment vertical="center"/>
    </xf>
    <xf numFmtId="0" fontId="27" fillId="0" borderId="4" xfId="8" applyFont="1" applyFill="1" applyBorder="1" applyAlignment="1">
      <alignment horizontal="center" vertical="center"/>
    </xf>
    <xf numFmtId="181" fontId="27" fillId="0" borderId="4" xfId="8" applyNumberFormat="1" applyFont="1" applyFill="1" applyBorder="1" applyAlignment="1">
      <alignment horizontal="center" vertical="center"/>
    </xf>
    <xf numFmtId="0" fontId="27" fillId="0" borderId="4" xfId="8" applyNumberFormat="1" applyFont="1" applyFill="1" applyBorder="1" applyAlignment="1">
      <alignment horizontal="center" vertical="center"/>
    </xf>
    <xf numFmtId="182" fontId="27" fillId="0" borderId="4" xfId="8" applyNumberFormat="1" applyFont="1" applyFill="1" applyBorder="1" applyAlignment="1">
      <alignment horizontal="center" vertical="center"/>
    </xf>
    <xf numFmtId="0" fontId="27" fillId="0" borderId="4" xfId="8" applyNumberFormat="1" applyFont="1" applyBorder="1" applyAlignment="1">
      <alignment horizontal="left" vertical="center"/>
    </xf>
    <xf numFmtId="185" fontId="46" fillId="0" borderId="4" xfId="0" applyNumberFormat="1" applyFont="1" applyFill="1" applyBorder="1">
      <alignment vertical="center"/>
    </xf>
    <xf numFmtId="0" fontId="28" fillId="0" borderId="0" xfId="0" applyFont="1">
      <alignment vertical="center"/>
    </xf>
    <xf numFmtId="58" fontId="27" fillId="0" borderId="4" xfId="0" applyNumberFormat="1" applyFont="1" applyFill="1" applyBorder="1" applyAlignment="1">
      <alignment horizontal="left" vertical="center"/>
    </xf>
    <xf numFmtId="182" fontId="27" fillId="0" borderId="4" xfId="0" applyNumberFormat="1" applyFont="1" applyFill="1" applyBorder="1">
      <alignment vertical="center"/>
    </xf>
    <xf numFmtId="183" fontId="27" fillId="0" borderId="0" xfId="0" applyNumberFormat="1" applyFont="1">
      <alignment vertical="center"/>
    </xf>
    <xf numFmtId="0" fontId="27" fillId="0" borderId="4" xfId="15" applyNumberFormat="1" applyFont="1" applyBorder="1">
      <alignment vertical="center"/>
    </xf>
    <xf numFmtId="0" fontId="27" fillId="0" borderId="4" xfId="0" applyNumberFormat="1" applyFont="1" applyFill="1" applyBorder="1" applyAlignment="1">
      <alignment horizontal="left" vertical="center"/>
    </xf>
    <xf numFmtId="184" fontId="27" fillId="0" borderId="4" xfId="0" applyNumberFormat="1" applyFont="1" applyFill="1" applyBorder="1" applyAlignment="1">
      <alignment horizontal="center" vertical="center"/>
    </xf>
    <xf numFmtId="185" fontId="27" fillId="2" borderId="4" xfId="0" applyNumberFormat="1" applyFont="1" applyFill="1" applyBorder="1">
      <alignment vertical="center"/>
    </xf>
    <xf numFmtId="182" fontId="27" fillId="2" borderId="4" xfId="0" applyNumberFormat="1" applyFont="1" applyFill="1" applyBorder="1">
      <alignment vertical="center"/>
    </xf>
    <xf numFmtId="184" fontId="27" fillId="0" borderId="0" xfId="0" applyNumberFormat="1" applyFont="1">
      <alignment vertical="center"/>
    </xf>
    <xf numFmtId="186" fontId="27" fillId="0" borderId="4" xfId="0" applyNumberFormat="1" applyFont="1" applyFill="1" applyBorder="1" applyAlignment="1">
      <alignment horizontal="center" vertical="center"/>
    </xf>
    <xf numFmtId="186" fontId="4" fillId="0" borderId="4" xfId="0" applyNumberFormat="1" applyFont="1" applyFill="1" applyBorder="1" applyAlignment="1">
      <alignment horizontal="center" vertical="center"/>
    </xf>
    <xf numFmtId="186" fontId="3" fillId="0" borderId="4" xfId="0" applyNumberFormat="1" applyFont="1" applyFill="1" applyBorder="1" applyAlignment="1">
      <alignment horizontal="center" vertical="center"/>
    </xf>
    <xf numFmtId="186" fontId="35" fillId="0" borderId="4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49" fontId="36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82" fontId="3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86" fontId="3" fillId="0" borderId="4" xfId="0" applyNumberFormat="1" applyFont="1" applyFill="1" applyBorder="1" applyAlignment="1">
      <alignment horizontal="left" vertical="center"/>
    </xf>
    <xf numFmtId="186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/>
    </xf>
    <xf numFmtId="182" fontId="3" fillId="0" borderId="4" xfId="0" applyNumberFormat="1" applyFont="1" applyBorder="1">
      <alignment vertical="center"/>
    </xf>
    <xf numFmtId="49" fontId="51" fillId="0" borderId="4" xfId="0" applyNumberFormat="1" applyFont="1" applyBorder="1" applyAlignment="1"/>
    <xf numFmtId="0" fontId="52" fillId="0" borderId="4" xfId="0" applyFont="1" applyBorder="1" applyAlignment="1">
      <alignment vertical="center"/>
    </xf>
    <xf numFmtId="0" fontId="52" fillId="0" borderId="4" xfId="0" applyFont="1" applyBorder="1">
      <alignment vertical="center"/>
    </xf>
    <xf numFmtId="0" fontId="54" fillId="0" borderId="4" xfId="0" applyFont="1" applyBorder="1" applyAlignment="1">
      <alignment horizontal="left" vertical="center"/>
    </xf>
    <xf numFmtId="0" fontId="54" fillId="0" borderId="4" xfId="0" applyFont="1" applyBorder="1">
      <alignment vertical="center"/>
    </xf>
    <xf numFmtId="49" fontId="55" fillId="0" borderId="4" xfId="0" applyNumberFormat="1" applyFont="1" applyBorder="1" applyAlignment="1"/>
    <xf numFmtId="0" fontId="27" fillId="0" borderId="0" xfId="0" applyFont="1" applyFill="1" applyAlignment="1"/>
    <xf numFmtId="185" fontId="12" fillId="0" borderId="4" xfId="0" applyNumberFormat="1" applyFont="1" applyFill="1" applyBorder="1" applyAlignment="1">
      <alignment horizontal="center" vertical="center"/>
    </xf>
    <xf numFmtId="58" fontId="1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86" fontId="13" fillId="0" borderId="4" xfId="0" applyNumberFormat="1" applyFont="1" applyFill="1" applyBorder="1" applyAlignment="1">
      <alignment horizontal="center" vertical="center"/>
    </xf>
    <xf numFmtId="186" fontId="1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82" fontId="3" fillId="0" borderId="0" xfId="0" applyNumberFormat="1" applyFont="1" applyFill="1" applyAlignment="1">
      <alignment horizontal="center" vertical="center"/>
    </xf>
    <xf numFmtId="186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8" fillId="0" borderId="0" xfId="0" applyFont="1" applyFill="1" applyAlignment="1">
      <alignment horizontal="center" vertical="center"/>
    </xf>
    <xf numFmtId="189" fontId="4" fillId="0" borderId="4" xfId="0" applyNumberFormat="1" applyFont="1" applyFill="1" applyBorder="1" applyAlignment="1">
      <alignment horizontal="center" vertical="center"/>
    </xf>
    <xf numFmtId="190" fontId="4" fillId="0" borderId="4" xfId="0" applyNumberFormat="1" applyFont="1" applyFill="1" applyBorder="1" applyAlignment="1">
      <alignment horizontal="center" vertical="center"/>
    </xf>
    <xf numFmtId="189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186" fontId="3" fillId="0" borderId="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left"/>
    </xf>
    <xf numFmtId="0" fontId="44" fillId="0" borderId="4" xfId="0" applyFont="1" applyFill="1" applyBorder="1" applyAlignment="1">
      <alignment horizontal="center" vertical="center"/>
    </xf>
    <xf numFmtId="187" fontId="44" fillId="0" borderId="4" xfId="0" applyNumberFormat="1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vertical="center"/>
    </xf>
    <xf numFmtId="26" fontId="44" fillId="0" borderId="4" xfId="0" applyNumberFormat="1" applyFont="1" applyFill="1" applyBorder="1" applyAlignment="1">
      <alignment horizontal="center" vertical="center"/>
    </xf>
    <xf numFmtId="182" fontId="44" fillId="0" borderId="4" xfId="0" applyNumberFormat="1" applyFont="1" applyFill="1" applyBorder="1" applyAlignment="1">
      <alignment horizontal="center" vertical="center"/>
    </xf>
    <xf numFmtId="185" fontId="44" fillId="0" borderId="4" xfId="0" applyNumberFormat="1" applyFont="1" applyFill="1" applyBorder="1" applyAlignment="1">
      <alignment vertical="center"/>
    </xf>
    <xf numFmtId="0" fontId="56" fillId="0" borderId="4" xfId="0" applyFont="1" applyBorder="1" applyAlignment="1">
      <alignment horizontal="center" vertical="center"/>
    </xf>
    <xf numFmtId="0" fontId="56" fillId="0" borderId="4" xfId="0" applyNumberFormat="1" applyFont="1" applyBorder="1" applyAlignment="1">
      <alignment horizontal="center" vertical="center"/>
    </xf>
    <xf numFmtId="182" fontId="56" fillId="0" borderId="4" xfId="0" applyNumberFormat="1" applyFont="1" applyBorder="1" applyAlignment="1">
      <alignment horizontal="center" vertical="center"/>
    </xf>
    <xf numFmtId="186" fontId="42" fillId="0" borderId="4" xfId="0" applyNumberFormat="1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2" fontId="44" fillId="0" borderId="4" xfId="0" applyNumberFormat="1" applyFont="1" applyFill="1" applyBorder="1" applyAlignment="1">
      <alignment horizontal="left" vertical="center"/>
    </xf>
    <xf numFmtId="0" fontId="44" fillId="4" borderId="4" xfId="0" applyFont="1" applyFill="1" applyBorder="1" applyAlignment="1">
      <alignment horizontal="center" vertical="center"/>
    </xf>
    <xf numFmtId="192" fontId="44" fillId="4" borderId="4" xfId="16" applyNumberFormat="1" applyFont="1" applyFill="1" applyBorder="1" applyAlignment="1">
      <alignment horizontal="center" vertical="center"/>
    </xf>
    <xf numFmtId="2" fontId="44" fillId="4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Border="1">
      <alignment vertical="center"/>
    </xf>
    <xf numFmtId="192" fontId="2" fillId="0" borderId="4" xfId="0" applyNumberFormat="1" applyFont="1" applyBorder="1">
      <alignment vertical="center"/>
    </xf>
    <xf numFmtId="0" fontId="51" fillId="0" borderId="4" xfId="0" applyFont="1" applyBorder="1" applyAlignment="1"/>
    <xf numFmtId="182" fontId="27" fillId="0" borderId="4" xfId="10" applyNumberFormat="1" applyFont="1" applyBorder="1" applyAlignment="1">
      <alignment horizontal="right"/>
    </xf>
    <xf numFmtId="0" fontId="51" fillId="0" borderId="0" xfId="0" applyFont="1" applyAlignment="1">
      <alignment horizontal="left"/>
    </xf>
    <xf numFmtId="0" fontId="58" fillId="0" borderId="0" xfId="0" applyFont="1" applyAlignment="1">
      <alignment horizontal="right" vertical="center"/>
    </xf>
    <xf numFmtId="182" fontId="4" fillId="5" borderId="4" xfId="10" applyNumberFormat="1" applyFont="1" applyFill="1" applyBorder="1" applyAlignment="1">
      <alignment horizontal="center"/>
    </xf>
    <xf numFmtId="0" fontId="3" fillId="5" borderId="4" xfId="0" applyNumberFormat="1" applyFont="1" applyFill="1" applyBorder="1" applyAlignment="1">
      <alignment horizontal="center" vertical="center"/>
    </xf>
    <xf numFmtId="0" fontId="44" fillId="5" borderId="4" xfId="0" applyFont="1" applyFill="1" applyBorder="1" applyAlignment="1">
      <alignment horizontal="center" vertical="center"/>
    </xf>
    <xf numFmtId="182" fontId="44" fillId="5" borderId="4" xfId="0" applyNumberFormat="1" applyFont="1" applyFill="1" applyBorder="1" applyAlignment="1">
      <alignment horizontal="center" vertical="center"/>
    </xf>
    <xf numFmtId="0" fontId="34" fillId="0" borderId="4" xfId="0" applyFont="1" applyFill="1" applyBorder="1">
      <alignment vertical="center"/>
    </xf>
    <xf numFmtId="0" fontId="34" fillId="0" borderId="4" xfId="0" applyFont="1" applyBorder="1">
      <alignment vertical="center"/>
    </xf>
    <xf numFmtId="0" fontId="27" fillId="0" borderId="4" xfId="0" applyFont="1" applyFill="1" applyBorder="1" applyAlignment="1">
      <alignment horizontal="left"/>
    </xf>
    <xf numFmtId="0" fontId="59" fillId="3" borderId="4" xfId="0" applyFont="1" applyFill="1" applyBorder="1" applyAlignment="1"/>
    <xf numFmtId="0" fontId="60" fillId="3" borderId="4" xfId="0" applyFont="1" applyFill="1" applyBorder="1" applyAlignment="1">
      <alignment horizontal="right" wrapText="1"/>
    </xf>
    <xf numFmtId="188" fontId="27" fillId="0" borderId="4" xfId="0" applyNumberFormat="1" applyFont="1" applyFill="1" applyBorder="1">
      <alignment vertical="center"/>
    </xf>
    <xf numFmtId="0" fontId="59" fillId="0" borderId="0" xfId="0" applyFont="1">
      <alignment vertical="center"/>
    </xf>
    <xf numFmtId="188" fontId="34" fillId="0" borderId="4" xfId="0" applyNumberFormat="1" applyFont="1" applyFill="1" applyBorder="1">
      <alignment vertical="center"/>
    </xf>
    <xf numFmtId="0" fontId="61" fillId="0" borderId="4" xfId="0" applyFont="1" applyFill="1" applyBorder="1">
      <alignment vertical="center"/>
    </xf>
    <xf numFmtId="0" fontId="34" fillId="0" borderId="6" xfId="0" applyFont="1" applyBorder="1">
      <alignment vertical="center"/>
    </xf>
    <xf numFmtId="0" fontId="60" fillId="3" borderId="0" xfId="0" applyFont="1" applyFill="1" applyAlignment="1">
      <alignment horizontal="right"/>
    </xf>
    <xf numFmtId="188" fontId="34" fillId="0" borderId="4" xfId="0" applyNumberFormat="1" applyFont="1" applyBorder="1">
      <alignment vertical="center"/>
    </xf>
    <xf numFmtId="0" fontId="61" fillId="0" borderId="4" xfId="0" applyFont="1" applyBorder="1">
      <alignment vertical="center"/>
    </xf>
    <xf numFmtId="0" fontId="34" fillId="0" borderId="7" xfId="0" applyFont="1" applyBorder="1">
      <alignment vertical="center"/>
    </xf>
    <xf numFmtId="0" fontId="54" fillId="0" borderId="4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/>
    </xf>
    <xf numFmtId="0" fontId="62" fillId="0" borderId="4" xfId="0" applyFont="1" applyFill="1" applyBorder="1" applyAlignment="1" applyProtection="1">
      <alignment vertical="center"/>
      <protection locked="0"/>
    </xf>
    <xf numFmtId="187" fontId="63" fillId="0" borderId="7" xfId="0" applyNumberFormat="1" applyFont="1" applyFill="1" applyBorder="1" applyAlignment="1" applyProtection="1">
      <alignment horizontal="center" vertical="center"/>
      <protection locked="0"/>
    </xf>
    <xf numFmtId="0" fontId="64" fillId="0" borderId="4" xfId="0" applyFont="1" applyBorder="1">
      <alignment vertical="center"/>
    </xf>
    <xf numFmtId="0" fontId="34" fillId="0" borderId="4" xfId="0" applyFont="1" applyBorder="1" applyAlignment="1">
      <alignment horizontal="center" vertical="center"/>
    </xf>
    <xf numFmtId="0" fontId="54" fillId="0" borderId="9" xfId="12" applyFont="1" applyFill="1" applyBorder="1" applyAlignment="1">
      <alignment horizontal="center" vertical="center" wrapText="1"/>
    </xf>
    <xf numFmtId="0" fontId="54" fillId="0" borderId="6" xfId="12" applyFont="1" applyFill="1" applyBorder="1" applyAlignment="1">
      <alignment horizontal="center" vertical="center"/>
    </xf>
    <xf numFmtId="0" fontId="54" fillId="0" borderId="4" xfId="12" applyFont="1" applyFill="1" applyBorder="1" applyAlignment="1">
      <alignment horizontal="center" vertical="center" wrapText="1"/>
    </xf>
    <xf numFmtId="0" fontId="63" fillId="0" borderId="4" xfId="14" applyFont="1" applyFill="1" applyBorder="1" applyAlignment="1" applyProtection="1">
      <alignment horizontal="center" vertical="center"/>
      <protection locked="0"/>
    </xf>
    <xf numFmtId="0" fontId="54" fillId="0" borderId="4" xfId="14" applyFont="1" applyFill="1" applyBorder="1" applyAlignment="1">
      <alignment horizontal="center" vertical="center" wrapText="1"/>
    </xf>
    <xf numFmtId="0" fontId="54" fillId="0" borderId="4" xfId="14" applyFont="1" applyFill="1" applyBorder="1" applyAlignment="1">
      <alignment horizontal="center" vertical="center"/>
    </xf>
    <xf numFmtId="0" fontId="65" fillId="0" borderId="4" xfId="14" applyFont="1" applyFill="1" applyBorder="1" applyAlignment="1" applyProtection="1">
      <alignment vertical="center"/>
      <protection locked="0"/>
    </xf>
    <xf numFmtId="0" fontId="63" fillId="0" borderId="4" xfId="14" applyNumberFormat="1" applyFont="1" applyFill="1" applyBorder="1" applyAlignment="1" applyProtection="1">
      <alignment horizontal="center" vertical="center"/>
      <protection locked="0"/>
    </xf>
    <xf numFmtId="0" fontId="34" fillId="0" borderId="4" xfId="0" applyNumberFormat="1" applyFont="1" applyBorder="1">
      <alignment vertical="center"/>
    </xf>
    <xf numFmtId="176" fontId="34" fillId="0" borderId="4" xfId="0" applyNumberFormat="1" applyFont="1" applyBorder="1">
      <alignment vertical="center"/>
    </xf>
    <xf numFmtId="0" fontId="66" fillId="3" borderId="4" xfId="0" applyFont="1" applyFill="1" applyBorder="1" applyAlignment="1"/>
    <xf numFmtId="0" fontId="62" fillId="3" borderId="4" xfId="0" applyFont="1" applyFill="1" applyBorder="1">
      <alignment vertical="center"/>
    </xf>
    <xf numFmtId="0" fontId="54" fillId="0" borderId="4" xfId="0" applyFont="1" applyBorder="1" applyAlignment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0" fontId="54" fillId="0" borderId="4" xfId="0" applyNumberFormat="1" applyFont="1" applyBorder="1" applyAlignment="1">
      <alignment horizontal="center" vertical="center"/>
    </xf>
    <xf numFmtId="58" fontId="34" fillId="0" borderId="4" xfId="0" applyNumberFormat="1" applyFont="1" applyBorder="1">
      <alignment vertical="center"/>
    </xf>
    <xf numFmtId="0" fontId="34" fillId="0" borderId="0" xfId="0" applyFont="1">
      <alignment vertical="center"/>
    </xf>
    <xf numFmtId="0" fontId="67" fillId="0" borderId="4" xfId="0" applyFont="1" applyBorder="1">
      <alignment vertical="center"/>
    </xf>
    <xf numFmtId="0" fontId="68" fillId="0" borderId="4" xfId="0" applyFont="1" applyBorder="1">
      <alignment vertical="center"/>
    </xf>
    <xf numFmtId="186" fontId="42" fillId="0" borderId="4" xfId="0" applyNumberFormat="1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192" fontId="44" fillId="0" borderId="4" xfId="16" applyNumberFormat="1" applyFont="1" applyBorder="1" applyAlignment="1">
      <alignment horizontal="center" vertical="center"/>
    </xf>
    <xf numFmtId="2" fontId="7" fillId="4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192" fontId="0" fillId="0" borderId="4" xfId="0" applyNumberFormat="1" applyBorder="1">
      <alignment vertical="center"/>
    </xf>
    <xf numFmtId="2" fontId="0" fillId="0" borderId="4" xfId="0" applyNumberFormat="1" applyBorder="1">
      <alignment vertical="center"/>
    </xf>
    <xf numFmtId="2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vertical="center"/>
      <protection locked="0"/>
    </xf>
    <xf numFmtId="26" fontId="69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Border="1">
      <alignment vertical="center"/>
    </xf>
    <xf numFmtId="2" fontId="7" fillId="0" borderId="4" xfId="0" applyNumberFormat="1" applyFont="1" applyFill="1" applyBorder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92" fontId="7" fillId="0" borderId="4" xfId="16" applyNumberFormat="1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92" fontId="7" fillId="0" borderId="4" xfId="16" applyNumberFormat="1" applyFont="1" applyBorder="1" applyAlignment="1">
      <alignment horizontal="center" vertical="center"/>
    </xf>
    <xf numFmtId="192" fontId="7" fillId="4" borderId="4" xfId="16" applyNumberFormat="1" applyFont="1" applyFill="1" applyBorder="1" applyAlignment="1">
      <alignment horizontal="center" vertical="center"/>
    </xf>
    <xf numFmtId="0" fontId="71" fillId="0" borderId="4" xfId="0" applyFont="1" applyBorder="1">
      <alignment vertical="center"/>
    </xf>
    <xf numFmtId="192" fontId="71" fillId="0" borderId="4" xfId="0" applyNumberFormat="1" applyFont="1" applyBorder="1">
      <alignment vertical="center"/>
    </xf>
    <xf numFmtId="193" fontId="7" fillId="0" borderId="4" xfId="0" applyNumberFormat="1" applyFont="1" applyBorder="1" applyAlignment="1">
      <alignment horizontal="center" vertical="center"/>
    </xf>
    <xf numFmtId="193" fontId="7" fillId="4" borderId="4" xfId="17" applyNumberFormat="1" applyFont="1" applyFill="1" applyBorder="1" applyAlignment="1">
      <alignment horizontal="center" vertical="center" wrapText="1"/>
    </xf>
    <xf numFmtId="58" fontId="71" fillId="0" borderId="4" xfId="0" applyNumberFormat="1" applyFont="1" applyBorder="1">
      <alignment vertical="center"/>
    </xf>
    <xf numFmtId="0" fontId="68" fillId="0" borderId="0" xfId="0" applyFont="1">
      <alignment vertical="center"/>
    </xf>
    <xf numFmtId="2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/>
    </xf>
    <xf numFmtId="0" fontId="73" fillId="0" borderId="0" xfId="0" applyFont="1" applyAlignment="1"/>
    <xf numFmtId="0" fontId="74" fillId="0" borderId="0" xfId="0" applyFont="1" applyAlignment="1"/>
    <xf numFmtId="0" fontId="75" fillId="0" borderId="0" xfId="0" applyFont="1">
      <alignment vertical="center"/>
    </xf>
    <xf numFmtId="0" fontId="76" fillId="0" borderId="4" xfId="0" applyFont="1" applyFill="1" applyBorder="1" applyAlignment="1">
      <alignment horizontal="center" vertical="center"/>
    </xf>
    <xf numFmtId="0" fontId="76" fillId="0" borderId="4" xfId="0" applyNumberFormat="1" applyFont="1" applyFill="1" applyBorder="1" applyAlignment="1">
      <alignment horizontal="center" vertical="center"/>
    </xf>
    <xf numFmtId="182" fontId="76" fillId="0" borderId="4" xfId="0" applyNumberFormat="1" applyFont="1" applyFill="1" applyBorder="1" applyAlignment="1">
      <alignment horizontal="center" vertical="center"/>
    </xf>
    <xf numFmtId="0" fontId="68" fillId="0" borderId="4" xfId="0" applyFont="1" applyBorder="1" applyAlignment="1"/>
    <xf numFmtId="0" fontId="76" fillId="0" borderId="4" xfId="0" applyFont="1" applyBorder="1" applyAlignment="1">
      <alignment horizontal="center" vertical="center"/>
    </xf>
    <xf numFmtId="182" fontId="76" fillId="0" borderId="4" xfId="0" applyNumberFormat="1" applyFont="1" applyBorder="1" applyAlignment="1">
      <alignment horizontal="center" vertical="center"/>
    </xf>
    <xf numFmtId="187" fontId="76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7" fillId="0" borderId="4" xfId="0" applyFont="1" applyBorder="1">
      <alignment vertical="center"/>
    </xf>
    <xf numFmtId="0" fontId="44" fillId="3" borderId="7" xfId="0" applyFont="1" applyFill="1" applyBorder="1" applyAlignment="1">
      <alignment vertical="center"/>
    </xf>
    <xf numFmtId="0" fontId="44" fillId="3" borderId="4" xfId="0" applyFont="1" applyFill="1" applyBorder="1" applyAlignment="1">
      <alignment horizontal="right" vertical="center"/>
    </xf>
    <xf numFmtId="0" fontId="78" fillId="3" borderId="4" xfId="0" applyFont="1" applyFill="1" applyBorder="1" applyAlignment="1">
      <alignment horizontal="center" vertical="center"/>
    </xf>
    <xf numFmtId="0" fontId="42" fillId="0" borderId="4" xfId="0" applyFont="1" applyBorder="1">
      <alignment vertical="center"/>
    </xf>
    <xf numFmtId="0" fontId="79" fillId="0" borderId="4" xfId="0" applyFont="1" applyFill="1" applyBorder="1" applyAlignment="1" applyProtection="1">
      <alignment horizontal="center" vertical="center"/>
      <protection locked="0"/>
    </xf>
    <xf numFmtId="0" fontId="44" fillId="3" borderId="4" xfId="0" applyFont="1" applyFill="1" applyBorder="1" applyAlignment="1">
      <alignment horizontal="center" vertical="center"/>
    </xf>
    <xf numFmtId="0" fontId="80" fillId="3" borderId="4" xfId="0" applyFont="1" applyFill="1" applyBorder="1" applyAlignment="1">
      <alignment horizontal="center" vertical="center"/>
    </xf>
    <xf numFmtId="0" fontId="81" fillId="3" borderId="4" xfId="0" applyFont="1" applyFill="1" applyBorder="1">
      <alignment vertical="center"/>
    </xf>
    <xf numFmtId="0" fontId="44" fillId="3" borderId="4" xfId="0" applyFont="1" applyFill="1" applyBorder="1" applyAlignment="1">
      <alignment vertical="center"/>
    </xf>
    <xf numFmtId="0" fontId="44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82" fillId="3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85" fontId="12" fillId="0" borderId="4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85" fontId="27" fillId="0" borderId="4" xfId="0" applyNumberFormat="1" applyFont="1" applyFill="1" applyBorder="1" applyAlignment="1">
      <alignment horizontal="left" vertical="center" wrapText="1"/>
    </xf>
    <xf numFmtId="185" fontId="23" fillId="0" borderId="4" xfId="0" applyNumberFormat="1" applyFont="1" applyFill="1" applyBorder="1" applyAlignment="1">
      <alignment horizontal="left" vertical="center" wrapText="1"/>
    </xf>
    <xf numFmtId="185" fontId="4" fillId="0" borderId="4" xfId="0" applyNumberFormat="1" applyFont="1" applyFill="1" applyBorder="1" applyAlignment="1">
      <alignment vertical="center" wrapText="1"/>
    </xf>
    <xf numFmtId="0" fontId="39" fillId="0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</cellXfs>
  <cellStyles count="18">
    <cellStyle name="Normal 4" xfId="17"/>
    <cellStyle name="Normal_DP COLORCHART" xfId="2"/>
    <cellStyle name="常规" xfId="0" builtinId="0"/>
    <cellStyle name="常规 2" xfId="1"/>
    <cellStyle name="常规 2 2" xfId="14"/>
    <cellStyle name="常规 3" xfId="3"/>
    <cellStyle name="常规 4" xfId="7"/>
    <cellStyle name="常规 5" xfId="8"/>
    <cellStyle name="常规 6" xfId="11"/>
    <cellStyle name="常规 7" xfId="12"/>
    <cellStyle name="常规 8" xfId="15"/>
    <cellStyle name="货币 2" xfId="13"/>
    <cellStyle name="货币[0]" xfId="10" builtinId="7"/>
    <cellStyle name="货币[0] 2" xfId="4"/>
    <cellStyle name="千位分隔" xfId="16" builtinId="3"/>
    <cellStyle name="千位分隔 2" xfId="5"/>
    <cellStyle name="千位分隔[0]" xfId="9" builtinId="6"/>
    <cellStyle name="千位分隔[0] 2" xfId="6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13</xdr:row>
      <xdr:rowOff>61912</xdr:rowOff>
    </xdr:from>
    <xdr:to>
      <xdr:col>14</xdr:col>
      <xdr:colOff>495300</xdr:colOff>
      <xdr:row>17</xdr:row>
      <xdr:rowOff>176212</xdr:rowOff>
    </xdr:to>
    <xdr:sp macro="" textlink="">
      <xdr:nvSpPr>
        <xdr:cNvPr id="2" name="文字方塊 1">
          <a:extLst>
            <a:ext uri="{FF2B5EF4-FFF2-40B4-BE49-F238E27FC236}">
              <a16:creationId xmlns="" xmlns:a16="http://schemas.microsoft.com/office/drawing/2014/main" id="{E7742846-5A0A-4E83-984D-1B66155835D4}"/>
            </a:ext>
          </a:extLst>
        </xdr:cNvPr>
        <xdr:cNvSpPr txBox="1"/>
      </xdr:nvSpPr>
      <xdr:spPr>
        <a:xfrm>
          <a:off x="8458200" y="2947987"/>
          <a:ext cx="914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 sz="1100"/>
        </a:p>
      </xdr:txBody>
    </xdr:sp>
    <xdr:clientData/>
  </xdr:twoCellAnchor>
  <xdr:twoCellAnchor>
    <xdr:from>
      <xdr:col>0</xdr:col>
      <xdr:colOff>276225</xdr:colOff>
      <xdr:row>1</xdr:row>
      <xdr:rowOff>257174</xdr:rowOff>
    </xdr:from>
    <xdr:to>
      <xdr:col>9</xdr:col>
      <xdr:colOff>571500</xdr:colOff>
      <xdr:row>21</xdr:row>
      <xdr:rowOff>190499</xdr:rowOff>
    </xdr:to>
    <xdr:sp macro="" textlink="">
      <xdr:nvSpPr>
        <xdr:cNvPr id="3" name="文字方塊 2">
          <a:extLst>
            <a:ext uri="{FF2B5EF4-FFF2-40B4-BE49-F238E27FC236}">
              <a16:creationId xmlns="" xmlns:a16="http://schemas.microsoft.com/office/drawing/2014/main" id="{CD31E5EE-E160-4725-8D53-75BCD9D0F66B}"/>
            </a:ext>
          </a:extLst>
        </xdr:cNvPr>
        <xdr:cNvSpPr txBox="1"/>
      </xdr:nvSpPr>
      <xdr:spPr>
        <a:xfrm>
          <a:off x="276225" y="647699"/>
          <a:ext cx="6124575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600"/>
            <a:t>Notes</a:t>
          </a:r>
        </a:p>
        <a:p>
          <a:endParaRPr lang="en-US" altLang="zh-TW" sz="1600"/>
        </a:p>
        <a:p>
          <a:r>
            <a:rPr lang="en-US" altLang="zh-TW" sz="1600"/>
            <a:t>1. File:Shipment</a:t>
          </a:r>
          <a:r>
            <a:rPr lang="en-US" altLang="zh-TW" sz="1600" baseline="0"/>
            <a:t> Status Summary</a:t>
          </a:r>
          <a:endParaRPr lang="en-US" altLang="zh-TW" sz="1600"/>
        </a:p>
        <a:p>
          <a:r>
            <a:rPr lang="en-US" altLang="zh-TW" sz="1600"/>
            <a:t>2.</a:t>
          </a:r>
          <a:r>
            <a:rPr lang="en-US" altLang="zh-TW" sz="1600" baseline="0"/>
            <a:t> </a:t>
          </a:r>
          <a:r>
            <a:rPr lang="zh-TW" altLang="en-US" sz="1600"/>
            <a:t>每月逢星期一</a:t>
          </a:r>
          <a:r>
            <a:rPr lang="en-US" altLang="zh-TW" sz="1600"/>
            <a:t>,</a:t>
          </a:r>
          <a:r>
            <a:rPr lang="zh-TW" altLang="en-US" sz="1600"/>
            <a:t>三</a:t>
          </a:r>
          <a:r>
            <a:rPr lang="en-US" altLang="zh-TW" sz="1600"/>
            <a:t>,</a:t>
          </a:r>
          <a:r>
            <a:rPr lang="zh-TW" altLang="en-US" sz="1600"/>
            <a:t>五 晚上</a:t>
          </a:r>
          <a:r>
            <a:rPr lang="en-US" altLang="zh-TW" sz="1600"/>
            <a:t>12:00</a:t>
          </a:r>
          <a:r>
            <a:rPr lang="zh-TW" altLang="en-US" sz="1600"/>
            <a:t>前須</a:t>
          </a:r>
          <a:r>
            <a:rPr lang="en-US" altLang="zh-TW" sz="1600"/>
            <a:t>UPDATE</a:t>
          </a:r>
          <a:r>
            <a:rPr lang="en-US" altLang="zh-TW" sz="1600" baseline="0"/>
            <a:t> email to </a:t>
          </a:r>
          <a:r>
            <a:rPr lang="zh-TW" altLang="en-US" sz="1600"/>
            <a:t>香港</a:t>
          </a:r>
          <a:endParaRPr lang="en-US" altLang="zh-TW" sz="1600"/>
        </a:p>
        <a:p>
          <a:r>
            <a:rPr lang="en-US" altLang="zh-TW" sz="1600" baseline="0"/>
            <a:t>3. </a:t>
          </a:r>
          <a:r>
            <a:rPr lang="zh-TW" altLang="en-US" sz="1600" baseline="0"/>
            <a:t>如果資料沒更新，</a:t>
          </a:r>
          <a:r>
            <a:rPr lang="en-US" altLang="zh-TW" sz="1600" baseline="0"/>
            <a:t>File </a:t>
          </a:r>
          <a:r>
            <a:rPr lang="zh-TW" altLang="en-US" sz="1600" baseline="0"/>
            <a:t>仍然要按時</a:t>
          </a:r>
          <a:r>
            <a:rPr lang="en-US" altLang="zh-TW" sz="1600" baseline="0"/>
            <a:t>email to </a:t>
          </a:r>
          <a:r>
            <a:rPr lang="zh-TW" altLang="en-US" sz="1600" baseline="0"/>
            <a:t>香港</a:t>
          </a:r>
          <a:endParaRPr lang="en-US" altLang="zh-TW" sz="1600" baseline="0"/>
        </a:p>
        <a:p>
          <a:r>
            <a:rPr lang="en-US" altLang="zh-TW" sz="1600" baseline="0"/>
            <a:t>4. </a:t>
          </a:r>
          <a:r>
            <a:rPr lang="zh-TW" altLang="en-US" sz="1600" baseline="0"/>
            <a:t>在兩天</a:t>
          </a:r>
          <a:r>
            <a:rPr lang="en-US" altLang="zh-TW" sz="1600" baseline="0"/>
            <a:t>update </a:t>
          </a:r>
          <a:r>
            <a:rPr lang="zh-TW" altLang="en-US" sz="1600" baseline="0"/>
            <a:t>內，如發生緊急資料產生，請用</a:t>
          </a:r>
          <a:r>
            <a:rPr lang="en-US" altLang="zh-TW" sz="1600" baseline="0"/>
            <a:t>wechet </a:t>
          </a:r>
          <a:r>
            <a:rPr lang="zh-TW" altLang="en-US" sz="1600" baseline="0"/>
            <a:t>先行通知有關人</a:t>
          </a:r>
          <a:r>
            <a:rPr lang="en-US" altLang="zh-TW" sz="1600" baseline="0"/>
            <a:t>, </a:t>
          </a:r>
          <a:r>
            <a:rPr lang="zh-TW" altLang="en-US" sz="1600" baseline="0"/>
            <a:t>但</a:t>
          </a:r>
          <a:r>
            <a:rPr lang="en-US" altLang="zh-TW" sz="1600" baseline="0"/>
            <a:t>file </a:t>
          </a:r>
          <a:r>
            <a:rPr lang="zh-TW" altLang="en-US" sz="1600" baseline="0"/>
            <a:t>仍然需要按時</a:t>
          </a:r>
          <a:r>
            <a:rPr lang="en-US" altLang="zh-TW" sz="1600" baseline="0"/>
            <a:t>update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activeCell="D7" sqref="D7"/>
    </sheetView>
  </sheetViews>
  <sheetFormatPr defaultRowHeight="13.5"/>
  <sheetData>
    <row r="1" spans="1:16" s="2" customFormat="1" ht="12.75">
      <c r="A1" s="382" t="s">
        <v>415</v>
      </c>
      <c r="B1" s="382"/>
      <c r="C1" s="382"/>
      <c r="D1" s="382"/>
      <c r="E1" s="382"/>
      <c r="F1" s="382"/>
      <c r="G1" s="382"/>
      <c r="H1" s="382"/>
      <c r="I1" s="382"/>
      <c r="J1" s="382"/>
      <c r="K1" s="82"/>
      <c r="L1" s="382" t="s">
        <v>242</v>
      </c>
      <c r="M1" s="382"/>
      <c r="N1" s="382"/>
      <c r="O1" s="80"/>
      <c r="P1" s="81"/>
    </row>
    <row r="2" spans="1:16" s="2" customFormat="1" ht="24" customHeight="1">
      <c r="A2" s="9" t="s">
        <v>214</v>
      </c>
      <c r="B2" s="10" t="s">
        <v>215</v>
      </c>
      <c r="C2" s="10" t="s">
        <v>216</v>
      </c>
      <c r="D2" s="11" t="s">
        <v>217</v>
      </c>
      <c r="E2" s="12" t="s">
        <v>218</v>
      </c>
      <c r="F2" s="13" t="s">
        <v>219</v>
      </c>
      <c r="G2" s="14" t="s">
        <v>220</v>
      </c>
      <c r="H2" s="14" t="s">
        <v>221</v>
      </c>
      <c r="I2" s="14" t="s">
        <v>9</v>
      </c>
      <c r="J2" s="15" t="s">
        <v>10</v>
      </c>
      <c r="K2" s="15" t="s">
        <v>222</v>
      </c>
      <c r="L2" s="16" t="s">
        <v>223</v>
      </c>
      <c r="M2" s="13" t="s">
        <v>244</v>
      </c>
      <c r="N2" s="12" t="s">
        <v>5</v>
      </c>
      <c r="O2" s="12" t="s">
        <v>245</v>
      </c>
      <c r="P2" s="9" t="s">
        <v>246</v>
      </c>
    </row>
    <row r="7" spans="1:16">
      <c r="D7" s="98" t="s">
        <v>424</v>
      </c>
    </row>
  </sheetData>
  <mergeCells count="2">
    <mergeCell ref="A1:J1"/>
    <mergeCell ref="L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D36" sqref="D36"/>
    </sheetView>
  </sheetViews>
  <sheetFormatPr defaultRowHeight="13.5"/>
  <cols>
    <col min="1" max="1" width="14.25" customWidth="1"/>
  </cols>
  <sheetData>
    <row r="1" spans="1:10" ht="30.75" customHeight="1">
      <c r="A1" s="395" t="s">
        <v>187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ht="23.25" customHeight="1"/>
    <row r="9" spans="1:10" ht="60" customHeight="1"/>
  </sheetData>
  <mergeCells count="1">
    <mergeCell ref="A1:J1"/>
  </mergeCells>
  <phoneticPr fontId="1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L32"/>
  <sheetViews>
    <sheetView workbookViewId="0">
      <selection activeCell="D7" sqref="D7"/>
    </sheetView>
  </sheetViews>
  <sheetFormatPr defaultColWidth="9" defaultRowHeight="12.75"/>
  <cols>
    <col min="1" max="3" width="9" style="1"/>
    <col min="4" max="4" width="11.375" style="1" customWidth="1"/>
    <col min="5" max="5" width="9" style="1"/>
    <col min="6" max="6" width="10.375" style="1" customWidth="1"/>
    <col min="7" max="7" width="10.375" style="22" bestFit="1" customWidth="1"/>
    <col min="8" max="8" width="11.625" style="22" bestFit="1" customWidth="1"/>
    <col min="9" max="12" width="9" style="22"/>
    <col min="13" max="16384" width="9" style="1"/>
  </cols>
  <sheetData>
    <row r="3" spans="1:12" s="2" customFormat="1">
      <c r="A3" s="383" t="s">
        <v>190</v>
      </c>
      <c r="B3" s="383"/>
      <c r="C3" s="383"/>
      <c r="D3" s="383"/>
      <c r="E3" s="383"/>
      <c r="F3" s="383"/>
      <c r="G3" s="383"/>
      <c r="H3" s="383"/>
      <c r="I3" s="383"/>
      <c r="J3" s="383"/>
      <c r="K3" s="20"/>
      <c r="L3" s="26" t="s">
        <v>12</v>
      </c>
    </row>
    <row r="4" spans="1:12" s="2" customFormat="1" ht="24" customHeight="1">
      <c r="A4" s="101" t="s">
        <v>425</v>
      </c>
      <c r="B4" s="102" t="s">
        <v>426</v>
      </c>
      <c r="C4" s="102" t="s">
        <v>427</v>
      </c>
      <c r="D4" s="103" t="s">
        <v>428</v>
      </c>
      <c r="E4" s="104" t="s">
        <v>429</v>
      </c>
      <c r="F4" s="105" t="s">
        <v>430</v>
      </c>
      <c r="G4" s="106" t="s">
        <v>431</v>
      </c>
      <c r="H4" s="107" t="s">
        <v>432</v>
      </c>
      <c r="I4" s="107" t="s">
        <v>433</v>
      </c>
      <c r="J4" s="108" t="s">
        <v>434</v>
      </c>
      <c r="K4" s="108" t="s">
        <v>435</v>
      </c>
      <c r="L4" s="109" t="s">
        <v>436</v>
      </c>
    </row>
    <row r="5" spans="1:12">
      <c r="A5" s="70"/>
      <c r="B5" s="110"/>
      <c r="C5" s="110"/>
      <c r="D5" s="111"/>
      <c r="E5" s="112"/>
      <c r="F5" s="113"/>
      <c r="G5" s="68"/>
      <c r="H5" s="114"/>
      <c r="I5" s="114"/>
      <c r="J5" s="114"/>
      <c r="K5" s="114"/>
      <c r="L5" s="68"/>
    </row>
    <row r="6" spans="1:12">
      <c r="A6" s="70"/>
      <c r="B6" s="110"/>
      <c r="C6" s="110"/>
      <c r="D6" s="111"/>
      <c r="E6" s="112"/>
      <c r="F6" s="113"/>
      <c r="G6" s="68"/>
      <c r="H6" s="68"/>
      <c r="I6" s="68"/>
      <c r="J6" s="68"/>
      <c r="K6" s="68"/>
      <c r="L6" s="68"/>
    </row>
    <row r="7" spans="1:12" ht="13.5">
      <c r="A7" s="70"/>
      <c r="B7" s="110"/>
      <c r="C7" s="110"/>
      <c r="D7" s="98" t="s">
        <v>424</v>
      </c>
      <c r="E7" s="112"/>
      <c r="F7" s="113"/>
      <c r="G7" s="68"/>
      <c r="H7" s="68"/>
      <c r="I7" s="68"/>
      <c r="J7" s="68"/>
      <c r="K7" s="68"/>
      <c r="L7" s="68"/>
    </row>
    <row r="8" spans="1:12">
      <c r="A8" s="70"/>
      <c r="B8" s="110"/>
      <c r="C8" s="110"/>
      <c r="D8" s="111"/>
      <c r="E8" s="112"/>
      <c r="F8" s="113"/>
      <c r="G8" s="68"/>
      <c r="H8" s="68"/>
      <c r="I8" s="68"/>
      <c r="J8" s="68"/>
      <c r="K8" s="68"/>
      <c r="L8" s="115"/>
    </row>
    <row r="9" spans="1:12">
      <c r="A9" s="70"/>
      <c r="B9" s="110"/>
      <c r="C9" s="110"/>
      <c r="D9" s="111"/>
      <c r="E9" s="112"/>
      <c r="F9" s="113"/>
      <c r="G9" s="68"/>
      <c r="H9" s="68"/>
      <c r="I9" s="68"/>
      <c r="J9" s="68"/>
      <c r="K9" s="68"/>
      <c r="L9" s="115"/>
    </row>
    <row r="10" spans="1:12">
      <c r="A10" s="70"/>
      <c r="B10" s="110"/>
      <c r="C10" s="110"/>
      <c r="D10" s="111"/>
      <c r="E10" s="112"/>
      <c r="F10" s="113"/>
      <c r="G10" s="68"/>
      <c r="H10" s="68"/>
      <c r="I10" s="68"/>
      <c r="J10" s="68"/>
      <c r="K10" s="68"/>
      <c r="L10" s="68"/>
    </row>
    <row r="11" spans="1:12">
      <c r="A11" s="70"/>
      <c r="B11" s="110"/>
      <c r="C11" s="110"/>
      <c r="D11" s="111"/>
      <c r="E11" s="112"/>
      <c r="F11" s="113"/>
      <c r="G11" s="68"/>
      <c r="H11" s="68"/>
      <c r="I11" s="68"/>
      <c r="J11" s="68"/>
      <c r="K11" s="68"/>
      <c r="L11" s="68"/>
    </row>
    <row r="12" spans="1:12">
      <c r="A12" s="70"/>
      <c r="B12" s="110"/>
      <c r="C12" s="110"/>
      <c r="D12" s="111"/>
      <c r="E12" s="112"/>
      <c r="F12" s="113"/>
      <c r="G12" s="68"/>
      <c r="H12" s="68"/>
      <c r="I12" s="68"/>
      <c r="J12" s="68"/>
      <c r="K12" s="68"/>
      <c r="L12" s="68"/>
    </row>
    <row r="13" spans="1:12">
      <c r="A13" s="70"/>
      <c r="B13" s="110"/>
      <c r="C13" s="110"/>
      <c r="D13" s="111"/>
      <c r="E13" s="112"/>
      <c r="F13" s="113"/>
      <c r="G13" s="68"/>
      <c r="H13" s="68"/>
      <c r="I13" s="68"/>
      <c r="J13" s="68"/>
      <c r="K13" s="68"/>
      <c r="L13" s="68"/>
    </row>
    <row r="14" spans="1:12">
      <c r="A14" s="70"/>
      <c r="B14" s="70"/>
      <c r="C14" s="70"/>
      <c r="D14" s="70"/>
      <c r="E14" s="70"/>
      <c r="F14" s="116"/>
      <c r="G14" s="68"/>
      <c r="H14" s="68"/>
      <c r="I14" s="68"/>
      <c r="J14" s="68"/>
      <c r="K14" s="68"/>
      <c r="L14" s="68"/>
    </row>
    <row r="15" spans="1:12">
      <c r="A15" s="72"/>
      <c r="B15" s="72"/>
      <c r="C15" s="72"/>
      <c r="D15" s="72"/>
      <c r="E15" s="72"/>
      <c r="F15" s="72"/>
      <c r="G15" s="71"/>
      <c r="H15" s="71"/>
      <c r="I15" s="71"/>
      <c r="J15" s="71"/>
      <c r="K15" s="71"/>
      <c r="L15" s="71"/>
    </row>
    <row r="16" spans="1:12">
      <c r="A16" s="72"/>
      <c r="B16" s="72"/>
      <c r="C16" s="72"/>
      <c r="D16" s="72"/>
      <c r="E16" s="72"/>
      <c r="F16" s="72"/>
      <c r="G16" s="71"/>
      <c r="H16" s="71"/>
      <c r="I16" s="71"/>
      <c r="J16" s="71"/>
      <c r="K16" s="71"/>
      <c r="L16" s="71"/>
    </row>
    <row r="17" spans="1:12">
      <c r="A17" s="72"/>
      <c r="B17" s="72"/>
      <c r="C17" s="72"/>
      <c r="D17" s="72"/>
      <c r="E17" s="72"/>
      <c r="F17" s="72"/>
      <c r="G17" s="71"/>
      <c r="H17" s="71"/>
      <c r="I17" s="71"/>
      <c r="J17" s="71"/>
      <c r="K17" s="71"/>
      <c r="L17" s="71"/>
    </row>
    <row r="18" spans="1:12">
      <c r="A18" s="72"/>
      <c r="B18" s="72"/>
      <c r="C18" s="72"/>
      <c r="D18" s="72"/>
      <c r="E18" s="72"/>
      <c r="F18" s="72"/>
      <c r="G18" s="71"/>
      <c r="H18" s="71"/>
      <c r="I18" s="71"/>
      <c r="J18" s="71"/>
      <c r="K18" s="71"/>
      <c r="L18" s="71"/>
    </row>
    <row r="19" spans="1:12">
      <c r="A19" s="72"/>
      <c r="B19" s="72"/>
      <c r="C19" s="72"/>
      <c r="D19" s="72"/>
      <c r="E19" s="72"/>
      <c r="F19" s="72"/>
      <c r="G19" s="71"/>
      <c r="H19" s="71"/>
      <c r="I19" s="71"/>
      <c r="J19" s="71"/>
      <c r="K19" s="71"/>
      <c r="L19" s="71"/>
    </row>
    <row r="20" spans="1:12">
      <c r="A20" s="72"/>
      <c r="B20" s="117"/>
      <c r="C20" s="72"/>
      <c r="D20" s="72"/>
      <c r="E20" s="72"/>
      <c r="F20" s="72"/>
      <c r="G20" s="71"/>
      <c r="H20" s="71"/>
      <c r="I20" s="71"/>
      <c r="J20" s="71"/>
      <c r="K20" s="71"/>
      <c r="L20" s="71"/>
    </row>
    <row r="21" spans="1:12">
      <c r="A21" s="72"/>
      <c r="B21" s="117"/>
      <c r="C21" s="72"/>
      <c r="D21" s="72"/>
      <c r="E21" s="72"/>
      <c r="F21" s="118"/>
      <c r="G21" s="71"/>
      <c r="H21" s="71"/>
      <c r="I21" s="71"/>
      <c r="J21" s="71"/>
      <c r="K21" s="71"/>
      <c r="L21" s="71"/>
    </row>
    <row r="22" spans="1:12">
      <c r="A22" s="72"/>
      <c r="B22" s="72"/>
      <c r="C22" s="72"/>
      <c r="D22" s="72"/>
      <c r="E22" s="72"/>
      <c r="F22" s="72"/>
      <c r="G22" s="71"/>
      <c r="H22" s="71"/>
      <c r="I22" s="71"/>
      <c r="J22" s="71"/>
      <c r="K22" s="71"/>
      <c r="L22" s="71"/>
    </row>
    <row r="23" spans="1:12">
      <c r="A23" s="72"/>
      <c r="B23" s="72"/>
      <c r="C23" s="72"/>
      <c r="D23" s="72"/>
      <c r="E23" s="72"/>
      <c r="F23" s="72"/>
      <c r="G23" s="71"/>
      <c r="H23" s="71"/>
      <c r="I23" s="71"/>
      <c r="J23" s="71"/>
      <c r="K23" s="71"/>
      <c r="L23" s="71"/>
    </row>
    <row r="24" spans="1:12">
      <c r="A24" s="72"/>
      <c r="B24" s="72"/>
      <c r="C24" s="72"/>
      <c r="D24" s="72"/>
      <c r="E24" s="72"/>
      <c r="F24" s="72"/>
      <c r="G24" s="71"/>
      <c r="H24" s="71"/>
      <c r="I24" s="71"/>
      <c r="J24" s="71"/>
      <c r="K24" s="71"/>
      <c r="L24" s="71"/>
    </row>
    <row r="25" spans="1:12">
      <c r="A25" s="72"/>
      <c r="B25" s="72"/>
      <c r="C25" s="72"/>
      <c r="D25" s="72"/>
      <c r="E25" s="72"/>
      <c r="F25" s="72"/>
      <c r="G25" s="71"/>
      <c r="H25" s="71"/>
      <c r="I25" s="71"/>
      <c r="J25" s="71"/>
      <c r="K25" s="71"/>
      <c r="L25" s="71"/>
    </row>
    <row r="26" spans="1:12">
      <c r="B26" s="7"/>
    </row>
    <row r="27" spans="1:12">
      <c r="B27" s="7"/>
    </row>
    <row r="28" spans="1:12">
      <c r="B28" s="7"/>
    </row>
    <row r="29" spans="1:12">
      <c r="B29" s="7"/>
    </row>
    <row r="30" spans="1:12">
      <c r="B30" s="7"/>
    </row>
    <row r="31" spans="1:12">
      <c r="B31" s="7"/>
    </row>
    <row r="32" spans="1:12">
      <c r="B32" s="7"/>
    </row>
  </sheetData>
  <mergeCells count="1">
    <mergeCell ref="A3:J3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5"/>
  <sheetViews>
    <sheetView workbookViewId="0">
      <selection activeCell="D6" sqref="D6"/>
    </sheetView>
  </sheetViews>
  <sheetFormatPr defaultColWidth="9" defaultRowHeight="12.75"/>
  <cols>
    <col min="1" max="4" width="9" style="2"/>
    <col min="5" max="5" width="9" style="3"/>
    <col min="6" max="6" width="12.75" style="4" bestFit="1" customWidth="1"/>
    <col min="7" max="10" width="9" style="19"/>
    <col min="11" max="11" width="12" style="19" customWidth="1"/>
    <col min="12" max="12" width="11.375" style="19" customWidth="1"/>
    <col min="13" max="16384" width="9" style="2"/>
  </cols>
  <sheetData>
    <row r="2" spans="1:12">
      <c r="A2" s="384" t="s">
        <v>192</v>
      </c>
      <c r="B2" s="384"/>
      <c r="C2" s="384"/>
      <c r="D2" s="384"/>
      <c r="E2" s="384"/>
      <c r="F2" s="384"/>
      <c r="G2" s="384"/>
      <c r="H2" s="384"/>
      <c r="I2" s="384"/>
      <c r="J2" s="384"/>
      <c r="K2" s="18"/>
      <c r="L2" s="27" t="s">
        <v>12</v>
      </c>
    </row>
    <row r="3" spans="1:12" ht="24" customHeight="1">
      <c r="A3" s="43" t="s">
        <v>6</v>
      </c>
      <c r="B3" s="44" t="s">
        <v>0</v>
      </c>
      <c r="C3" s="44" t="s">
        <v>1</v>
      </c>
      <c r="D3" s="44" t="s">
        <v>2</v>
      </c>
      <c r="E3" s="45" t="s">
        <v>3</v>
      </c>
      <c r="F3" s="46" t="s">
        <v>4</v>
      </c>
      <c r="G3" s="47" t="s">
        <v>7</v>
      </c>
      <c r="H3" s="47" t="s">
        <v>8</v>
      </c>
      <c r="I3" s="47" t="s">
        <v>9</v>
      </c>
      <c r="J3" s="47" t="s">
        <v>10</v>
      </c>
      <c r="K3" s="47" t="s">
        <v>14</v>
      </c>
      <c r="L3" s="48" t="s">
        <v>11</v>
      </c>
    </row>
    <row r="4" spans="1:12">
      <c r="A4" s="49"/>
      <c r="B4" s="50"/>
      <c r="C4" s="50"/>
      <c r="D4" s="50"/>
      <c r="E4" s="84"/>
      <c r="F4" s="85"/>
      <c r="G4" s="51"/>
      <c r="H4" s="51"/>
      <c r="I4" s="51"/>
      <c r="J4" s="51"/>
      <c r="K4" s="51"/>
      <c r="L4" s="51"/>
    </row>
    <row r="5" spans="1:12">
      <c r="A5" s="52"/>
      <c r="B5" s="50"/>
      <c r="C5" s="50"/>
      <c r="D5" s="50"/>
      <c r="E5" s="84"/>
      <c r="F5" s="85"/>
      <c r="G5" s="51"/>
      <c r="H5" s="51"/>
      <c r="I5" s="51"/>
      <c r="J5" s="51"/>
      <c r="K5" s="51"/>
      <c r="L5" s="51"/>
    </row>
    <row r="6" spans="1:12" ht="13.5">
      <c r="A6" s="52"/>
      <c r="B6" s="50"/>
      <c r="C6" s="50"/>
      <c r="D6" s="98" t="s">
        <v>424</v>
      </c>
      <c r="E6" s="84"/>
      <c r="F6" s="85"/>
      <c r="G6" s="51"/>
      <c r="H6" s="51"/>
      <c r="I6" s="51"/>
      <c r="J6" s="51"/>
      <c r="K6" s="51"/>
      <c r="L6" s="51"/>
    </row>
    <row r="7" spans="1:12">
      <c r="A7" s="52"/>
      <c r="B7" s="50"/>
      <c r="C7" s="50"/>
      <c r="D7" s="50"/>
      <c r="E7" s="84"/>
      <c r="F7" s="85"/>
      <c r="G7" s="51"/>
      <c r="H7" s="51"/>
      <c r="I7" s="51"/>
      <c r="J7" s="51"/>
      <c r="K7" s="51"/>
      <c r="L7" s="51"/>
    </row>
    <row r="8" spans="1:12">
      <c r="A8" s="52"/>
      <c r="B8" s="50"/>
      <c r="C8" s="50"/>
      <c r="D8" s="50"/>
      <c r="E8" s="86"/>
      <c r="F8" s="85"/>
      <c r="G8" s="51"/>
      <c r="H8" s="51"/>
      <c r="I8" s="51"/>
      <c r="J8" s="51"/>
      <c r="K8" s="51"/>
      <c r="L8" s="51"/>
    </row>
    <row r="9" spans="1:12" ht="15">
      <c r="A9" s="52"/>
      <c r="B9" s="52"/>
      <c r="C9" s="52"/>
      <c r="D9" s="52"/>
      <c r="E9" s="87"/>
      <c r="F9" s="88"/>
      <c r="G9" s="51"/>
      <c r="H9" s="51"/>
      <c r="I9" s="51"/>
      <c r="J9" s="51"/>
      <c r="K9" s="53"/>
      <c r="L9" s="54"/>
    </row>
    <row r="10" spans="1:12">
      <c r="A10" s="52"/>
      <c r="B10" s="52"/>
      <c r="C10" s="52"/>
      <c r="D10" s="52"/>
      <c r="E10" s="69"/>
      <c r="F10" s="88"/>
      <c r="G10" s="51"/>
      <c r="H10" s="51"/>
      <c r="I10" s="51"/>
      <c r="J10" s="51"/>
      <c r="K10" s="55"/>
      <c r="L10" s="55"/>
    </row>
    <row r="11" spans="1:12">
      <c r="A11" s="52"/>
      <c r="B11" s="52"/>
      <c r="C11" s="52"/>
      <c r="D11" s="52"/>
      <c r="E11" s="69"/>
      <c r="F11" s="88"/>
      <c r="G11" s="51"/>
      <c r="H11" s="51"/>
      <c r="I11" s="51"/>
      <c r="J11" s="51"/>
      <c r="K11" s="55"/>
      <c r="L11" s="55"/>
    </row>
    <row r="12" spans="1:12">
      <c r="E12" s="89"/>
      <c r="F12" s="90"/>
    </row>
    <row r="13" spans="1:12">
      <c r="A13" s="151"/>
      <c r="B13" s="152"/>
      <c r="C13" s="152"/>
      <c r="D13" s="152"/>
      <c r="E13" s="153"/>
      <c r="F13" s="154"/>
      <c r="G13" s="155"/>
      <c r="H13" s="155"/>
      <c r="I13" s="155"/>
      <c r="J13" s="155"/>
      <c r="K13" s="155"/>
      <c r="L13" s="155"/>
    </row>
    <row r="14" spans="1:12">
      <c r="A14" s="151"/>
      <c r="B14" s="156"/>
      <c r="C14" s="156"/>
      <c r="D14" s="156"/>
      <c r="E14" s="157"/>
      <c r="F14" s="158"/>
      <c r="G14" s="155"/>
      <c r="H14" s="159"/>
      <c r="I14" s="159"/>
      <c r="J14" s="155"/>
      <c r="K14" s="155"/>
      <c r="L14" s="155"/>
    </row>
    <row r="15" spans="1:12">
      <c r="A15" s="151"/>
      <c r="B15" s="156"/>
      <c r="C15" s="156"/>
      <c r="D15" s="156"/>
      <c r="E15" s="157"/>
      <c r="F15" s="158"/>
      <c r="G15" s="155"/>
      <c r="H15" s="155"/>
      <c r="I15" s="155"/>
      <c r="J15" s="155"/>
      <c r="K15" s="155"/>
      <c r="L15" s="155"/>
    </row>
    <row r="16" spans="1:12">
      <c r="A16" s="151"/>
      <c r="B16" s="156"/>
      <c r="C16" s="156"/>
      <c r="D16" s="156"/>
      <c r="E16" s="157"/>
      <c r="F16" s="158"/>
      <c r="G16" s="155"/>
      <c r="H16" s="155"/>
      <c r="I16" s="155"/>
      <c r="J16" s="155"/>
      <c r="K16" s="155"/>
      <c r="L16" s="155"/>
    </row>
    <row r="17" spans="1:12">
      <c r="A17" s="151"/>
      <c r="B17" s="156"/>
      <c r="C17" s="156"/>
      <c r="D17" s="156"/>
      <c r="E17" s="157"/>
      <c r="F17" s="158"/>
      <c r="G17" s="155"/>
      <c r="H17" s="159"/>
      <c r="I17" s="155"/>
      <c r="J17" s="155"/>
      <c r="K17" s="155"/>
      <c r="L17" s="155"/>
    </row>
    <row r="18" spans="1:12">
      <c r="A18" s="151"/>
      <c r="B18" s="156"/>
      <c r="C18" s="156"/>
      <c r="D18" s="156"/>
      <c r="E18" s="157"/>
      <c r="F18" s="158"/>
      <c r="G18" s="155"/>
      <c r="H18" s="159"/>
      <c r="I18" s="155"/>
      <c r="J18" s="155"/>
      <c r="K18" s="155"/>
      <c r="L18" s="122"/>
    </row>
    <row r="19" spans="1:12">
      <c r="A19" s="151"/>
      <c r="B19" s="156"/>
      <c r="C19" s="156"/>
      <c r="D19" s="156"/>
      <c r="E19" s="157"/>
      <c r="F19" s="158"/>
      <c r="G19" s="155"/>
      <c r="H19" s="155"/>
      <c r="I19" s="155"/>
      <c r="J19" s="155"/>
      <c r="K19" s="155"/>
      <c r="L19" s="122"/>
    </row>
    <row r="20" spans="1:12">
      <c r="A20" s="151"/>
      <c r="B20" s="156"/>
      <c r="C20" s="156"/>
      <c r="D20" s="156"/>
      <c r="E20" s="157"/>
      <c r="F20" s="158"/>
      <c r="G20" s="155"/>
      <c r="H20" s="159"/>
      <c r="I20" s="155"/>
      <c r="J20" s="155"/>
      <c r="K20" s="155"/>
      <c r="L20" s="155"/>
    </row>
    <row r="21" spans="1:12">
      <c r="A21" s="151"/>
      <c r="B21" s="156"/>
      <c r="C21" s="156"/>
      <c r="D21" s="156"/>
      <c r="E21" s="157"/>
      <c r="F21" s="158"/>
      <c r="G21" s="155"/>
      <c r="H21" s="159"/>
      <c r="I21" s="155"/>
      <c r="J21" s="155"/>
      <c r="K21" s="155"/>
      <c r="L21" s="155"/>
    </row>
    <row r="22" spans="1:12">
      <c r="A22" s="151"/>
      <c r="B22" s="156"/>
      <c r="C22" s="156"/>
      <c r="D22" s="156"/>
      <c r="E22" s="160"/>
      <c r="F22" s="158"/>
      <c r="G22" s="155"/>
      <c r="H22" s="155"/>
      <c r="I22" s="155"/>
      <c r="J22" s="155"/>
      <c r="K22" s="155"/>
      <c r="L22" s="155"/>
    </row>
    <row r="23" spans="1:12" ht="15">
      <c r="A23" s="151"/>
      <c r="B23" s="161"/>
      <c r="C23" s="161"/>
      <c r="D23" s="161"/>
      <c r="E23" s="162"/>
      <c r="F23" s="163"/>
      <c r="G23" s="155"/>
      <c r="H23" s="155"/>
      <c r="I23" s="155"/>
      <c r="J23" s="164"/>
      <c r="K23" s="164"/>
      <c r="L23" s="122"/>
    </row>
    <row r="24" spans="1:12">
      <c r="A24" s="151"/>
      <c r="B24" s="151"/>
      <c r="C24" s="151"/>
      <c r="D24" s="151"/>
      <c r="E24" s="165"/>
      <c r="F24" s="163"/>
      <c r="G24" s="155"/>
      <c r="H24" s="155"/>
      <c r="I24" s="155"/>
      <c r="J24" s="155"/>
      <c r="K24" s="155"/>
      <c r="L24" s="166"/>
    </row>
    <row r="25" spans="1:12">
      <c r="A25" s="151"/>
      <c r="B25" s="151"/>
      <c r="C25" s="151"/>
      <c r="D25" s="151"/>
      <c r="E25" s="165"/>
      <c r="F25" s="163"/>
      <c r="G25" s="155"/>
      <c r="H25" s="155"/>
      <c r="I25" s="155"/>
      <c r="J25" s="155"/>
      <c r="K25" s="155"/>
      <c r="L25" s="166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L19"/>
  <sheetViews>
    <sheetView workbookViewId="0">
      <selection activeCell="D8" sqref="D8"/>
    </sheetView>
  </sheetViews>
  <sheetFormatPr defaultRowHeight="15"/>
  <cols>
    <col min="1" max="16384" width="9" style="97"/>
  </cols>
  <sheetData>
    <row r="2" spans="1:12" s="2" customFormat="1" ht="12.75">
      <c r="A2" s="383" t="s">
        <v>189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6"/>
    </row>
    <row r="3" spans="1:12" s="2" customFormat="1" ht="24" customHeight="1">
      <c r="A3" s="9" t="s">
        <v>34</v>
      </c>
      <c r="B3" s="10" t="s">
        <v>35</v>
      </c>
      <c r="C3" s="10" t="s">
        <v>38</v>
      </c>
      <c r="D3" s="11" t="s">
        <v>39</v>
      </c>
      <c r="E3" s="12" t="s">
        <v>36</v>
      </c>
      <c r="F3" s="13" t="s">
        <v>40</v>
      </c>
      <c r="G3" s="14" t="s">
        <v>7</v>
      </c>
      <c r="H3" s="14" t="s">
        <v>8</v>
      </c>
      <c r="I3" s="14" t="s">
        <v>9</v>
      </c>
      <c r="J3" s="15" t="s">
        <v>10</v>
      </c>
      <c r="K3" s="15" t="s">
        <v>14</v>
      </c>
      <c r="L3" s="9" t="s">
        <v>13</v>
      </c>
    </row>
    <row r="4" spans="1:1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96"/>
    </row>
    <row r="5" spans="1:12">
      <c r="A5" s="191"/>
      <c r="B5" s="192"/>
      <c r="C5" s="79"/>
      <c r="D5" s="79"/>
      <c r="E5" s="79"/>
      <c r="F5" s="79"/>
      <c r="G5" s="193"/>
      <c r="H5" s="193"/>
      <c r="I5" s="193"/>
      <c r="J5" s="193"/>
      <c r="K5" s="79"/>
      <c r="L5" s="194"/>
    </row>
    <row r="6" spans="1:12">
      <c r="A6" s="194"/>
      <c r="B6" s="194"/>
      <c r="C6" s="194"/>
      <c r="D6" s="194"/>
      <c r="E6" s="194"/>
      <c r="F6" s="194"/>
      <c r="G6" s="194"/>
      <c r="H6" s="79"/>
      <c r="I6" s="194"/>
      <c r="J6" s="194"/>
      <c r="K6" s="194"/>
      <c r="L6" s="194"/>
    </row>
    <row r="7" spans="1:12">
      <c r="A7" s="195"/>
      <c r="B7" s="195"/>
      <c r="C7" s="195"/>
      <c r="D7" s="195"/>
      <c r="E7" s="195"/>
      <c r="F7" s="195"/>
      <c r="G7" s="195"/>
      <c r="H7" s="79"/>
      <c r="I7" s="194"/>
      <c r="J7" s="194"/>
      <c r="K7" s="194"/>
      <c r="L7" s="194"/>
    </row>
    <row r="8" spans="1:12">
      <c r="A8" s="195"/>
      <c r="B8" s="195"/>
      <c r="C8" s="195"/>
      <c r="D8" s="98" t="s">
        <v>424</v>
      </c>
      <c r="E8" s="195"/>
      <c r="F8" s="195"/>
      <c r="G8" s="195"/>
      <c r="H8" s="194"/>
      <c r="I8" s="195"/>
      <c r="J8" s="195"/>
      <c r="K8" s="195"/>
      <c r="L8" s="195"/>
    </row>
    <row r="9" spans="1:12">
      <c r="A9" s="195"/>
      <c r="B9" s="195"/>
      <c r="C9" s="195"/>
      <c r="D9" s="195"/>
      <c r="E9" s="195"/>
      <c r="F9" s="195"/>
      <c r="G9" s="195"/>
      <c r="H9" s="194"/>
      <c r="I9" s="195"/>
      <c r="J9" s="195"/>
      <c r="K9" s="195"/>
      <c r="L9" s="195"/>
    </row>
    <row r="10" spans="1:12">
      <c r="A10" s="195"/>
      <c r="B10" s="195"/>
      <c r="C10" s="195"/>
      <c r="D10" s="195"/>
      <c r="E10" s="195"/>
      <c r="F10" s="195"/>
      <c r="G10" s="195"/>
      <c r="H10" s="194"/>
      <c r="I10" s="194"/>
      <c r="J10" s="195"/>
      <c r="K10" s="195"/>
      <c r="L10" s="195"/>
    </row>
    <row r="11" spans="1:12">
      <c r="A11" s="195"/>
      <c r="B11" s="195"/>
      <c r="C11" s="195"/>
      <c r="D11" s="195"/>
      <c r="E11" s="195"/>
      <c r="F11" s="195"/>
      <c r="G11" s="195"/>
      <c r="H11" s="194"/>
      <c r="I11" s="195"/>
      <c r="J11" s="195"/>
      <c r="K11" s="195"/>
      <c r="L11" s="195"/>
    </row>
    <row r="12" spans="1:12">
      <c r="A12" s="195"/>
      <c r="B12" s="195"/>
      <c r="C12" s="195"/>
      <c r="D12" s="195"/>
      <c r="E12" s="195"/>
      <c r="F12" s="195"/>
      <c r="G12" s="195"/>
      <c r="H12" s="196"/>
      <c r="I12" s="195"/>
      <c r="J12" s="195"/>
      <c r="K12" s="195"/>
      <c r="L12" s="195"/>
    </row>
    <row r="13" spans="1:12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</row>
    <row r="14" spans="1:12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</row>
    <row r="15" spans="1:12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2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</row>
    <row r="17" spans="1:12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>
      <c r="A19" s="195"/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7"/>
  <sheetViews>
    <sheetView topLeftCell="A13" zoomScaleNormal="100" workbookViewId="0">
      <selection activeCell="E54" sqref="E54"/>
    </sheetView>
  </sheetViews>
  <sheetFormatPr defaultColWidth="9" defaultRowHeight="12.75"/>
  <cols>
    <col min="1" max="1" width="9" style="1" customWidth="1"/>
    <col min="2" max="2" width="12.75" style="1" customWidth="1"/>
    <col min="3" max="3" width="9" style="1" customWidth="1"/>
    <col min="4" max="4" width="9" style="28"/>
    <col min="5" max="5" width="12.375" style="17" customWidth="1"/>
    <col min="6" max="6" width="12.75" style="29" customWidth="1"/>
    <col min="7" max="7" width="11" style="22" customWidth="1"/>
    <col min="8" max="8" width="9" style="22" customWidth="1"/>
    <col min="9" max="9" width="10" style="22" customWidth="1"/>
    <col min="10" max="10" width="12.25" style="22" customWidth="1"/>
    <col min="11" max="11" width="13" style="22" customWidth="1"/>
    <col min="12" max="12" width="5.5" style="1" customWidth="1"/>
    <col min="13" max="16384" width="9" style="1"/>
  </cols>
  <sheetData>
    <row r="1" spans="1:13" ht="27" customHeight="1">
      <c r="J1" s="17"/>
      <c r="K1" s="36"/>
    </row>
    <row r="2" spans="1:13" ht="33" customHeight="1">
      <c r="A2" s="385" t="s">
        <v>191</v>
      </c>
      <c r="B2" s="386"/>
      <c r="C2" s="386"/>
      <c r="D2" s="386"/>
      <c r="E2" s="386"/>
      <c r="F2" s="386"/>
      <c r="G2" s="386"/>
      <c r="H2" s="386"/>
      <c r="I2" s="386"/>
      <c r="J2" s="386"/>
      <c r="K2" s="387"/>
    </row>
    <row r="3" spans="1:13" ht="36.75" customHeight="1">
      <c r="A3" s="37" t="s">
        <v>34</v>
      </c>
      <c r="B3" s="38" t="s">
        <v>35</v>
      </c>
      <c r="C3" s="38" t="s">
        <v>38</v>
      </c>
      <c r="D3" s="39" t="s">
        <v>39</v>
      </c>
      <c r="E3" s="40" t="s">
        <v>36</v>
      </c>
      <c r="F3" s="40" t="s">
        <v>40</v>
      </c>
      <c r="G3" s="41" t="s">
        <v>30</v>
      </c>
      <c r="H3" s="41" t="s">
        <v>31</v>
      </c>
      <c r="I3" s="41" t="s">
        <v>41</v>
      </c>
      <c r="J3" s="42" t="s">
        <v>42</v>
      </c>
      <c r="K3" s="42" t="s">
        <v>37</v>
      </c>
    </row>
    <row r="4" spans="1:13">
      <c r="A4" s="32"/>
      <c r="B4" s="32"/>
      <c r="C4" s="32"/>
      <c r="D4" s="33"/>
      <c r="E4" s="34"/>
      <c r="F4" s="34"/>
      <c r="G4" s="31"/>
      <c r="H4" s="31"/>
      <c r="I4" s="31"/>
      <c r="J4" s="31"/>
      <c r="K4" s="31"/>
    </row>
    <row r="5" spans="1:13">
      <c r="A5" s="123" t="s">
        <v>23</v>
      </c>
      <c r="B5" s="201" t="s">
        <v>24</v>
      </c>
      <c r="C5" s="202">
        <v>353311</v>
      </c>
      <c r="D5" s="203">
        <v>15493</v>
      </c>
      <c r="E5" s="125">
        <v>7.9</v>
      </c>
      <c r="F5" s="126">
        <v>122394.70000000001</v>
      </c>
      <c r="G5" s="62">
        <v>43348</v>
      </c>
      <c r="H5" s="62">
        <v>43367</v>
      </c>
      <c r="I5" s="62">
        <v>43371</v>
      </c>
      <c r="J5" s="62">
        <f>I5+14</f>
        <v>43385</v>
      </c>
      <c r="K5" s="62" t="s">
        <v>721</v>
      </c>
      <c r="L5" s="64"/>
      <c r="M5" s="64"/>
    </row>
    <row r="6" spans="1:13">
      <c r="A6" s="123"/>
      <c r="B6" s="201" t="s">
        <v>24</v>
      </c>
      <c r="C6" s="202">
        <v>353798</v>
      </c>
      <c r="D6" s="203">
        <v>1564</v>
      </c>
      <c r="E6" s="125">
        <v>7.9</v>
      </c>
      <c r="F6" s="126">
        <v>12355.6</v>
      </c>
      <c r="G6" s="62"/>
      <c r="H6" s="62"/>
      <c r="I6" s="62"/>
      <c r="J6" s="62"/>
      <c r="K6" s="62"/>
      <c r="L6" s="64"/>
      <c r="M6" s="64"/>
    </row>
    <row r="7" spans="1:13">
      <c r="A7" s="123"/>
      <c r="B7" s="201" t="s">
        <v>24</v>
      </c>
      <c r="C7" s="202">
        <v>353310</v>
      </c>
      <c r="D7" s="203">
        <v>3458</v>
      </c>
      <c r="E7" s="125">
        <v>7.6</v>
      </c>
      <c r="F7" s="126">
        <v>26280.799999999999</v>
      </c>
      <c r="G7" s="62"/>
      <c r="H7" s="62"/>
      <c r="I7" s="62"/>
      <c r="J7" s="62"/>
      <c r="K7" s="62"/>
      <c r="L7" s="64"/>
      <c r="M7" s="64"/>
    </row>
    <row r="8" spans="1:13">
      <c r="A8" s="123"/>
      <c r="B8" s="201" t="s">
        <v>25</v>
      </c>
      <c r="C8" s="202">
        <v>353309</v>
      </c>
      <c r="D8" s="203">
        <v>870</v>
      </c>
      <c r="E8" s="125">
        <v>7.8</v>
      </c>
      <c r="F8" s="126">
        <v>6786</v>
      </c>
      <c r="G8" s="62"/>
      <c r="H8" s="62"/>
      <c r="I8" s="62"/>
      <c r="J8" s="62"/>
      <c r="K8" s="62"/>
      <c r="L8" s="64"/>
      <c r="M8" s="64"/>
    </row>
    <row r="9" spans="1:13">
      <c r="A9" s="123"/>
      <c r="B9" s="201" t="s">
        <v>15</v>
      </c>
      <c r="C9" s="202">
        <v>172022</v>
      </c>
      <c r="D9" s="203">
        <v>3300</v>
      </c>
      <c r="E9" s="125">
        <v>7.5</v>
      </c>
      <c r="F9" s="126">
        <v>24750</v>
      </c>
      <c r="G9" s="129"/>
      <c r="H9" s="62"/>
      <c r="I9" s="122"/>
      <c r="J9" s="122"/>
      <c r="K9" s="122"/>
      <c r="L9" s="64"/>
      <c r="M9" s="64"/>
    </row>
    <row r="10" spans="1:13">
      <c r="A10" s="123"/>
      <c r="B10" s="201" t="s">
        <v>26</v>
      </c>
      <c r="C10" s="202">
        <v>172641</v>
      </c>
      <c r="D10" s="203">
        <v>1200</v>
      </c>
      <c r="E10" s="125">
        <v>7.2</v>
      </c>
      <c r="F10" s="126">
        <v>8640</v>
      </c>
      <c r="G10" s="129"/>
      <c r="H10" s="62"/>
      <c r="I10" s="62" t="s">
        <v>722</v>
      </c>
      <c r="J10" s="62"/>
      <c r="K10" s="182">
        <v>21133.3</v>
      </c>
      <c r="L10" s="64"/>
      <c r="M10" s="64"/>
    </row>
    <row r="11" spans="1:13">
      <c r="A11" s="123"/>
      <c r="B11" s="201" t="s">
        <v>27</v>
      </c>
      <c r="C11" s="202">
        <v>173789</v>
      </c>
      <c r="D11" s="203">
        <v>400</v>
      </c>
      <c r="E11" s="125">
        <v>7.65</v>
      </c>
      <c r="F11" s="126">
        <v>3060</v>
      </c>
      <c r="G11" s="129"/>
      <c r="H11" s="62"/>
      <c r="I11" s="62"/>
      <c r="J11" s="62"/>
      <c r="K11" s="182"/>
      <c r="L11" s="64"/>
      <c r="M11" s="64"/>
    </row>
    <row r="12" spans="1:13">
      <c r="A12" s="123"/>
      <c r="B12" s="201" t="s">
        <v>28</v>
      </c>
      <c r="C12" s="202">
        <v>353753</v>
      </c>
      <c r="D12" s="203">
        <v>200</v>
      </c>
      <c r="E12" s="125">
        <v>8.65</v>
      </c>
      <c r="F12" s="126">
        <v>1730</v>
      </c>
      <c r="G12" s="129"/>
      <c r="H12" s="62"/>
      <c r="I12" s="62"/>
      <c r="J12" s="62"/>
      <c r="K12" s="62"/>
      <c r="L12" s="64"/>
      <c r="M12" s="64"/>
    </row>
    <row r="13" spans="1:13">
      <c r="A13" s="123"/>
      <c r="B13" s="201" t="s">
        <v>29</v>
      </c>
      <c r="C13" s="202">
        <v>241814</v>
      </c>
      <c r="D13" s="203">
        <v>30</v>
      </c>
      <c r="E13" s="125">
        <v>6.25</v>
      </c>
      <c r="F13" s="126">
        <v>187.5</v>
      </c>
      <c r="G13" s="129"/>
      <c r="H13" s="62"/>
      <c r="I13" s="62"/>
      <c r="J13" s="62"/>
      <c r="K13" s="62"/>
      <c r="L13" s="64"/>
      <c r="M13" s="64"/>
    </row>
    <row r="14" spans="1:13">
      <c r="A14" s="123"/>
      <c r="B14" s="201" t="s">
        <v>29</v>
      </c>
      <c r="C14" s="202">
        <v>241815</v>
      </c>
      <c r="D14" s="203">
        <v>1038</v>
      </c>
      <c r="E14" s="125">
        <v>6.25</v>
      </c>
      <c r="F14" s="126">
        <v>6487.5</v>
      </c>
      <c r="G14" s="129"/>
      <c r="H14" s="62"/>
      <c r="I14" s="62"/>
      <c r="J14" s="62"/>
      <c r="K14" s="62"/>
      <c r="L14" s="64"/>
      <c r="M14" s="64"/>
    </row>
    <row r="15" spans="1:13">
      <c r="A15" s="201"/>
      <c r="B15" s="201"/>
      <c r="C15" s="201"/>
      <c r="D15" s="203"/>
      <c r="E15" s="204"/>
      <c r="F15" s="204">
        <v>212672.1</v>
      </c>
      <c r="G15" s="129"/>
      <c r="H15" s="129"/>
      <c r="I15" s="129"/>
      <c r="J15" s="62"/>
      <c r="K15" s="62"/>
      <c r="L15" s="64"/>
      <c r="M15" s="64"/>
    </row>
    <row r="16" spans="1:13">
      <c r="A16" s="63"/>
      <c r="B16" s="63"/>
      <c r="C16" s="63"/>
      <c r="D16" s="119"/>
      <c r="E16" s="120"/>
      <c r="F16" s="121"/>
      <c r="G16" s="129"/>
      <c r="H16" s="129"/>
      <c r="I16" s="62" t="s">
        <v>723</v>
      </c>
      <c r="J16" s="62"/>
      <c r="K16" s="182">
        <v>191538.8</v>
      </c>
      <c r="L16" s="120"/>
      <c r="M16" s="64"/>
    </row>
    <row r="17" spans="1:13">
      <c r="A17" s="63"/>
      <c r="B17" s="63"/>
      <c r="C17" s="63"/>
      <c r="D17" s="205" t="s">
        <v>724</v>
      </c>
      <c r="E17" s="125"/>
      <c r="F17" s="125">
        <v>23580.78</v>
      </c>
      <c r="G17" s="206" t="s">
        <v>725</v>
      </c>
      <c r="H17" s="62"/>
      <c r="I17" s="129"/>
      <c r="J17" s="170"/>
      <c r="K17" s="170"/>
      <c r="L17" s="207" t="s">
        <v>726</v>
      </c>
      <c r="M17" s="64">
        <v>2447.48</v>
      </c>
    </row>
    <row r="18" spans="1:13">
      <c r="A18" s="63"/>
      <c r="B18" s="63"/>
      <c r="C18" s="63"/>
      <c r="D18" s="208" t="s">
        <v>727</v>
      </c>
      <c r="E18" s="209"/>
      <c r="F18" s="187">
        <v>11378.16</v>
      </c>
      <c r="G18" s="206"/>
      <c r="H18" s="122"/>
      <c r="I18" s="129"/>
      <c r="J18" s="62" t="s">
        <v>728</v>
      </c>
      <c r="K18" s="182">
        <v>25000</v>
      </c>
      <c r="L18" s="207" t="s">
        <v>729</v>
      </c>
      <c r="M18" s="210">
        <f>F18-K18</f>
        <v>-13621.84</v>
      </c>
    </row>
    <row r="19" spans="1:13">
      <c r="A19" s="63"/>
      <c r="B19" s="63"/>
      <c r="C19" s="63"/>
      <c r="D19" s="205" t="s">
        <v>730</v>
      </c>
      <c r="E19" s="125"/>
      <c r="F19" s="125">
        <v>25000</v>
      </c>
      <c r="G19" s="129"/>
      <c r="H19" s="129"/>
      <c r="I19" s="129"/>
      <c r="J19" s="62" t="s">
        <v>731</v>
      </c>
      <c r="K19" s="182">
        <v>20000</v>
      </c>
      <c r="L19" s="207" t="s">
        <v>726</v>
      </c>
      <c r="M19" s="64">
        <v>5000</v>
      </c>
    </row>
    <row r="20" spans="1:13">
      <c r="A20" s="63"/>
      <c r="B20" s="63"/>
      <c r="C20" s="63"/>
      <c r="D20" s="205" t="s">
        <v>732</v>
      </c>
      <c r="E20" s="125"/>
      <c r="F20" s="125">
        <v>25000</v>
      </c>
      <c r="G20" s="129"/>
      <c r="H20" s="129"/>
      <c r="I20" s="129"/>
      <c r="J20" s="62" t="s">
        <v>733</v>
      </c>
      <c r="K20" s="182">
        <v>20000</v>
      </c>
      <c r="L20" s="207" t="s">
        <v>726</v>
      </c>
      <c r="M20" s="64">
        <v>5000</v>
      </c>
    </row>
    <row r="21" spans="1:13">
      <c r="A21" s="63"/>
      <c r="B21" s="63"/>
      <c r="C21" s="63"/>
      <c r="D21" s="205" t="s">
        <v>734</v>
      </c>
      <c r="E21" s="125"/>
      <c r="F21" s="125">
        <v>10000</v>
      </c>
      <c r="G21" s="129"/>
      <c r="H21" s="129"/>
      <c r="I21" s="129"/>
      <c r="J21" s="62" t="s">
        <v>735</v>
      </c>
      <c r="K21" s="182">
        <v>10000</v>
      </c>
      <c r="L21" s="64"/>
      <c r="M21" s="64"/>
    </row>
    <row r="22" spans="1:13">
      <c r="A22" s="63"/>
      <c r="B22" s="63"/>
      <c r="C22" s="63"/>
      <c r="D22" s="205" t="s">
        <v>736</v>
      </c>
      <c r="E22" s="125"/>
      <c r="F22" s="125">
        <v>10000</v>
      </c>
      <c r="G22" s="129"/>
      <c r="H22" s="129"/>
      <c r="I22" s="129"/>
      <c r="J22" s="62" t="s">
        <v>737</v>
      </c>
      <c r="K22" s="182">
        <v>10000</v>
      </c>
      <c r="L22" s="64"/>
      <c r="M22" s="64"/>
    </row>
    <row r="23" spans="1:13">
      <c r="A23" s="63"/>
      <c r="B23" s="63"/>
      <c r="C23" s="63"/>
      <c r="D23" s="205" t="s">
        <v>738</v>
      </c>
      <c r="E23" s="125"/>
      <c r="F23" s="125">
        <v>10000</v>
      </c>
      <c r="G23" s="129"/>
      <c r="H23" s="129"/>
      <c r="I23" s="129"/>
      <c r="J23" s="62" t="s">
        <v>739</v>
      </c>
      <c r="K23" s="182">
        <v>8825.64</v>
      </c>
      <c r="L23" s="64"/>
      <c r="M23" s="64"/>
    </row>
    <row r="24" spans="1:13">
      <c r="A24" s="63"/>
      <c r="B24" s="63"/>
      <c r="C24" s="63"/>
      <c r="D24" s="205" t="s">
        <v>740</v>
      </c>
      <c r="E24" s="125"/>
      <c r="F24" s="125">
        <v>8003.5</v>
      </c>
      <c r="G24" s="129"/>
      <c r="H24" s="129"/>
      <c r="I24" s="129"/>
      <c r="J24" s="62" t="s">
        <v>741</v>
      </c>
      <c r="K24" s="182">
        <v>8003.5</v>
      </c>
      <c r="L24" s="64"/>
      <c r="M24" s="64"/>
    </row>
    <row r="25" spans="1:13">
      <c r="A25" s="63"/>
      <c r="B25" s="63"/>
      <c r="C25" s="63"/>
      <c r="D25" s="211" t="s">
        <v>742</v>
      </c>
      <c r="E25" s="125"/>
      <c r="F25" s="125">
        <v>369.2</v>
      </c>
      <c r="G25" s="129"/>
      <c r="H25" s="129"/>
      <c r="I25" s="129"/>
      <c r="J25" s="62" t="s">
        <v>743</v>
      </c>
      <c r="K25" s="182">
        <v>369.2</v>
      </c>
      <c r="L25" s="64"/>
      <c r="M25" s="64"/>
    </row>
    <row r="26" spans="1:13">
      <c r="A26" s="63"/>
      <c r="B26" s="63"/>
      <c r="C26" s="63"/>
      <c r="D26" s="212" t="s">
        <v>744</v>
      </c>
      <c r="E26" s="209"/>
      <c r="F26" s="213">
        <f>F15-F18-F17-F19-F20-F21-F22-F23-F24-F25</f>
        <v>89340.46</v>
      </c>
      <c r="G26" s="129"/>
      <c r="H26" s="129"/>
      <c r="I26" s="129"/>
      <c r="J26" s="214" t="s">
        <v>745</v>
      </c>
      <c r="K26" s="215">
        <f>K16-K18-K19-K20-K21-K22-K23-K24-K25</f>
        <v>89340.459999999992</v>
      </c>
      <c r="L26" s="216"/>
      <c r="M26" s="64"/>
    </row>
    <row r="27" spans="1:13">
      <c r="A27" s="64"/>
      <c r="B27" s="64"/>
      <c r="C27" s="64"/>
      <c r="D27" s="119"/>
      <c r="E27" s="120"/>
      <c r="F27" s="121"/>
      <c r="G27" s="175"/>
      <c r="H27" s="122"/>
      <c r="I27" s="122"/>
      <c r="J27" s="122"/>
      <c r="K27" s="122"/>
      <c r="L27" s="64"/>
      <c r="M27" s="64"/>
    </row>
    <row r="28" spans="1:13">
      <c r="A28" s="198" t="s">
        <v>17</v>
      </c>
      <c r="B28" s="123" t="s">
        <v>16</v>
      </c>
      <c r="C28" s="199">
        <v>172642</v>
      </c>
      <c r="D28" s="124">
        <v>1108</v>
      </c>
      <c r="E28" s="125">
        <v>7.7</v>
      </c>
      <c r="F28" s="126">
        <v>8531.6</v>
      </c>
      <c r="G28" s="129">
        <v>43371</v>
      </c>
      <c r="H28" s="62">
        <v>43387</v>
      </c>
      <c r="I28" s="62">
        <v>43390</v>
      </c>
      <c r="J28" s="127">
        <f>I28+14</f>
        <v>43404</v>
      </c>
      <c r="K28" s="127" t="s">
        <v>721</v>
      </c>
      <c r="L28" s="64"/>
      <c r="M28" s="64"/>
    </row>
    <row r="29" spans="1:13">
      <c r="A29" s="123"/>
      <c r="B29" s="123" t="s">
        <v>18</v>
      </c>
      <c r="C29" s="199">
        <v>241799</v>
      </c>
      <c r="D29" s="124">
        <v>1348</v>
      </c>
      <c r="E29" s="125">
        <v>7.7</v>
      </c>
      <c r="F29" s="126">
        <v>10379.6</v>
      </c>
      <c r="G29" s="129"/>
      <c r="H29" s="62"/>
      <c r="I29" s="62"/>
      <c r="J29" s="62"/>
      <c r="K29" s="62"/>
      <c r="L29" s="64"/>
      <c r="M29" s="64"/>
    </row>
    <row r="30" spans="1:13">
      <c r="A30" s="123"/>
      <c r="B30" s="123" t="s">
        <v>19</v>
      </c>
      <c r="C30" s="199">
        <v>173950</v>
      </c>
      <c r="D30" s="124">
        <v>1097</v>
      </c>
      <c r="E30" s="125">
        <v>8.25</v>
      </c>
      <c r="F30" s="126">
        <v>9050.25</v>
      </c>
      <c r="G30" s="129"/>
      <c r="H30" s="62"/>
      <c r="I30" s="62" t="s">
        <v>746</v>
      </c>
      <c r="J30" s="62"/>
      <c r="K30" s="182">
        <v>71783.649999999994</v>
      </c>
      <c r="L30" s="64"/>
      <c r="M30" s="64"/>
    </row>
    <row r="31" spans="1:13">
      <c r="A31" s="123"/>
      <c r="B31" s="123" t="s">
        <v>20</v>
      </c>
      <c r="C31" s="199">
        <v>173915</v>
      </c>
      <c r="D31" s="124">
        <v>1199</v>
      </c>
      <c r="E31" s="125">
        <v>8.1</v>
      </c>
      <c r="F31" s="126">
        <v>9711.9</v>
      </c>
      <c r="G31" s="129"/>
      <c r="H31" s="62"/>
      <c r="I31" s="62" t="s">
        <v>722</v>
      </c>
      <c r="J31" s="62"/>
      <c r="K31" s="182">
        <v>10649.55</v>
      </c>
      <c r="L31" s="64"/>
      <c r="M31" s="64"/>
    </row>
    <row r="32" spans="1:13">
      <c r="A32" s="123"/>
      <c r="B32" s="123" t="s">
        <v>21</v>
      </c>
      <c r="C32" s="199">
        <v>241920</v>
      </c>
      <c r="D32" s="124">
        <v>1150</v>
      </c>
      <c r="E32" s="125">
        <v>8.1</v>
      </c>
      <c r="F32" s="126">
        <v>9315</v>
      </c>
      <c r="G32" s="129"/>
      <c r="H32" s="62"/>
      <c r="I32" s="62"/>
      <c r="J32" s="62"/>
      <c r="K32" s="182"/>
      <c r="L32" s="64"/>
      <c r="M32" s="64"/>
    </row>
    <row r="33" spans="1:13">
      <c r="A33" s="123"/>
      <c r="B33" s="123" t="s">
        <v>21</v>
      </c>
      <c r="C33" s="199">
        <v>241921</v>
      </c>
      <c r="D33" s="124">
        <v>3155</v>
      </c>
      <c r="E33" s="125">
        <v>8.4</v>
      </c>
      <c r="F33" s="126">
        <v>26502</v>
      </c>
      <c r="G33" s="129"/>
      <c r="H33" s="62"/>
      <c r="I33" s="62"/>
      <c r="J33" s="62"/>
      <c r="K33" s="62"/>
      <c r="L33" s="64"/>
      <c r="M33" s="64"/>
    </row>
    <row r="34" spans="1:13">
      <c r="A34" s="123"/>
      <c r="B34" s="123" t="s">
        <v>22</v>
      </c>
      <c r="C34" s="123">
        <v>173916</v>
      </c>
      <c r="D34" s="124">
        <v>1169</v>
      </c>
      <c r="E34" s="125">
        <v>7.65</v>
      </c>
      <c r="F34" s="126">
        <v>8942.85</v>
      </c>
      <c r="G34" s="159"/>
      <c r="H34" s="62"/>
      <c r="I34" s="62"/>
      <c r="J34" s="62"/>
      <c r="K34" s="62"/>
      <c r="L34" s="62" t="s">
        <v>747</v>
      </c>
      <c r="M34" s="64"/>
    </row>
    <row r="35" spans="1:13">
      <c r="A35" s="123"/>
      <c r="B35" s="123"/>
      <c r="C35" s="123" t="s">
        <v>748</v>
      </c>
      <c r="D35" s="124">
        <f>SUM(D28:D34)</f>
        <v>10226</v>
      </c>
      <c r="E35" s="125"/>
      <c r="F35" s="125">
        <v>82433.200000000012</v>
      </c>
      <c r="G35" s="129"/>
      <c r="H35" s="62"/>
      <c r="I35" s="62"/>
      <c r="J35" s="62"/>
      <c r="K35" s="182"/>
      <c r="L35" s="62" t="s">
        <v>749</v>
      </c>
      <c r="M35" s="64"/>
    </row>
    <row r="36" spans="1:13">
      <c r="A36" s="123"/>
      <c r="B36" s="123"/>
      <c r="C36" s="123"/>
      <c r="D36" s="124"/>
      <c r="E36" s="125"/>
      <c r="F36" s="125"/>
      <c r="G36" s="129"/>
      <c r="H36" s="62"/>
      <c r="I36" s="62"/>
      <c r="J36" s="62"/>
      <c r="K36" s="62"/>
      <c r="L36" s="64"/>
      <c r="M36" s="64"/>
    </row>
    <row r="37" spans="1:13">
      <c r="A37" s="123"/>
      <c r="B37" s="123"/>
      <c r="C37" s="123"/>
      <c r="D37" s="211"/>
      <c r="E37" s="125"/>
      <c r="F37" s="125"/>
      <c r="G37" s="129"/>
      <c r="H37" s="62"/>
      <c r="I37" s="62"/>
      <c r="J37" s="62"/>
      <c r="K37" s="62"/>
      <c r="L37" s="64"/>
      <c r="M37" s="64"/>
    </row>
    <row r="38" spans="1:13">
      <c r="A38" s="123"/>
      <c r="B38" s="123"/>
      <c r="C38" s="123"/>
      <c r="D38" s="128" t="s">
        <v>744</v>
      </c>
      <c r="E38" s="125"/>
      <c r="F38" s="125">
        <f>F37-F35</f>
        <v>-82433.200000000012</v>
      </c>
      <c r="G38" s="129"/>
      <c r="H38" s="62"/>
      <c r="I38" s="62"/>
      <c r="J38" s="62"/>
      <c r="K38" s="62"/>
      <c r="L38" s="64"/>
      <c r="M38" s="64"/>
    </row>
    <row r="39" spans="1:13">
      <c r="G39" s="150"/>
    </row>
    <row r="40" spans="1:13">
      <c r="A40" s="198" t="s">
        <v>179</v>
      </c>
      <c r="B40" s="123" t="s">
        <v>16</v>
      </c>
      <c r="C40" s="199">
        <v>172642</v>
      </c>
      <c r="D40" s="124">
        <v>108</v>
      </c>
      <c r="E40" s="125">
        <v>7.7</v>
      </c>
      <c r="F40" s="126">
        <f>E40*D40</f>
        <v>831.6</v>
      </c>
      <c r="G40" s="129">
        <v>43386</v>
      </c>
      <c r="H40" s="129">
        <v>43395</v>
      </c>
      <c r="I40" s="129">
        <v>43395</v>
      </c>
      <c r="J40" s="200">
        <f>I40+14</f>
        <v>43409</v>
      </c>
      <c r="K40" s="127" t="s">
        <v>33</v>
      </c>
    </row>
    <row r="41" spans="1:13">
      <c r="A41" s="123"/>
      <c r="B41" s="123" t="s">
        <v>19</v>
      </c>
      <c r="C41" s="199">
        <v>173950</v>
      </c>
      <c r="D41" s="124">
        <v>74</v>
      </c>
      <c r="E41" s="125">
        <v>8.25</v>
      </c>
      <c r="F41" s="126">
        <f t="shared" ref="F41:F42" si="0">E41*D41</f>
        <v>610.5</v>
      </c>
      <c r="G41" s="129"/>
      <c r="H41" s="62"/>
      <c r="I41" s="62"/>
      <c r="J41" s="62"/>
      <c r="K41" s="62"/>
    </row>
    <row r="42" spans="1:13">
      <c r="A42" s="123"/>
      <c r="B42" s="123" t="s">
        <v>21</v>
      </c>
      <c r="C42" s="199">
        <v>241921</v>
      </c>
      <c r="D42" s="124">
        <v>66</v>
      </c>
      <c r="E42" s="125">
        <v>8.4</v>
      </c>
      <c r="F42" s="126">
        <f t="shared" si="0"/>
        <v>554.4</v>
      </c>
      <c r="G42" s="129"/>
      <c r="H42" s="62"/>
      <c r="I42" s="62" t="s">
        <v>710</v>
      </c>
      <c r="J42" s="62"/>
      <c r="K42" s="182">
        <v>1726.5</v>
      </c>
    </row>
    <row r="43" spans="1:13">
      <c r="A43" s="123"/>
      <c r="B43" s="123"/>
      <c r="C43" s="123" t="s">
        <v>32</v>
      </c>
      <c r="D43" s="124">
        <f>SUM(D40:D42)</f>
        <v>248</v>
      </c>
      <c r="E43" s="125"/>
      <c r="F43" s="125">
        <f>SUM(F40:F42)</f>
        <v>1996.5</v>
      </c>
      <c r="G43" s="159"/>
      <c r="H43" s="62"/>
      <c r="I43" s="62" t="s">
        <v>711</v>
      </c>
      <c r="J43" s="62"/>
      <c r="K43" s="182">
        <v>270</v>
      </c>
    </row>
    <row r="44" spans="1:13">
      <c r="A44" s="123"/>
      <c r="B44" s="123"/>
      <c r="C44" s="123"/>
      <c r="D44" s="124"/>
      <c r="E44" s="125"/>
      <c r="F44" s="125"/>
      <c r="G44" s="129"/>
      <c r="H44" s="62"/>
      <c r="I44" s="62"/>
      <c r="J44" s="62"/>
      <c r="K44" s="182"/>
    </row>
    <row r="45" spans="1:13">
      <c r="A45" s="123"/>
      <c r="B45" s="123"/>
      <c r="C45" s="123"/>
      <c r="D45" s="124" t="s">
        <v>712</v>
      </c>
      <c r="E45" s="125"/>
      <c r="F45" s="125">
        <v>1996.5</v>
      </c>
      <c r="G45" s="62"/>
      <c r="H45" s="62"/>
      <c r="I45" s="62"/>
      <c r="J45" s="62"/>
      <c r="K45" s="182"/>
    </row>
    <row r="46" spans="1:13">
      <c r="A46" s="123"/>
      <c r="B46" s="123"/>
      <c r="C46" s="123"/>
      <c r="D46" s="128" t="s">
        <v>713</v>
      </c>
      <c r="E46" s="125"/>
      <c r="F46" s="125">
        <f>F45-F43</f>
        <v>0</v>
      </c>
      <c r="G46" s="62"/>
      <c r="H46" s="62"/>
      <c r="I46" s="62"/>
      <c r="J46" s="62"/>
      <c r="K46" s="182"/>
    </row>
    <row r="47" spans="1:13">
      <c r="J47" s="1"/>
      <c r="K47" s="1"/>
    </row>
  </sheetData>
  <mergeCells count="1">
    <mergeCell ref="A2:K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34"/>
  <sheetViews>
    <sheetView workbookViewId="0">
      <selection activeCell="C36" sqref="C36"/>
    </sheetView>
  </sheetViews>
  <sheetFormatPr defaultColWidth="9" defaultRowHeight="12.75"/>
  <cols>
    <col min="1" max="1" width="9" style="1"/>
    <col min="2" max="2" width="12.875" style="1" customWidth="1"/>
    <col min="3" max="3" width="6.75" style="1" customWidth="1"/>
    <col min="4" max="6" width="9" style="1"/>
    <col min="7" max="12" width="9" style="22"/>
    <col min="13" max="16384" width="9" style="1"/>
  </cols>
  <sheetData>
    <row r="2" spans="1:12" s="2" customFormat="1">
      <c r="A2" s="383" t="s">
        <v>188</v>
      </c>
      <c r="B2" s="383"/>
      <c r="C2" s="383"/>
      <c r="D2" s="383"/>
      <c r="E2" s="383"/>
      <c r="F2" s="383"/>
      <c r="G2" s="383"/>
      <c r="H2" s="383"/>
      <c r="I2" s="383"/>
      <c r="J2" s="383"/>
      <c r="K2" s="20"/>
      <c r="L2" s="26" t="s">
        <v>12</v>
      </c>
    </row>
    <row r="3" spans="1:12" s="2" customFormat="1" ht="24" customHeight="1">
      <c r="A3" s="9" t="s">
        <v>34</v>
      </c>
      <c r="B3" s="10" t="s">
        <v>35</v>
      </c>
      <c r="C3" s="10" t="s">
        <v>38</v>
      </c>
      <c r="D3" s="11" t="s">
        <v>39</v>
      </c>
      <c r="E3" s="12" t="s">
        <v>36</v>
      </c>
      <c r="F3" s="13" t="s">
        <v>40</v>
      </c>
      <c r="G3" s="23" t="s">
        <v>7</v>
      </c>
      <c r="H3" s="23" t="s">
        <v>8</v>
      </c>
      <c r="I3" s="23" t="s">
        <v>9</v>
      </c>
      <c r="J3" s="24" t="s">
        <v>10</v>
      </c>
      <c r="K3" s="24" t="s">
        <v>14</v>
      </c>
      <c r="L3" s="25" t="s">
        <v>11</v>
      </c>
    </row>
    <row r="4" spans="1:12">
      <c r="A4" s="169" t="s">
        <v>467</v>
      </c>
      <c r="B4" s="170" t="s">
        <v>468</v>
      </c>
      <c r="C4" s="170">
        <v>42918</v>
      </c>
      <c r="D4" s="170">
        <v>14748</v>
      </c>
      <c r="E4" s="170">
        <v>3.875</v>
      </c>
      <c r="F4" s="170">
        <f>E4*D4</f>
        <v>57148.5</v>
      </c>
      <c r="G4" s="62">
        <v>43372</v>
      </c>
      <c r="H4" s="62">
        <v>43408</v>
      </c>
      <c r="I4" s="62">
        <v>43417</v>
      </c>
      <c r="J4" s="62" t="s">
        <v>469</v>
      </c>
      <c r="K4" s="62" t="s">
        <v>470</v>
      </c>
      <c r="L4" s="62" t="s">
        <v>471</v>
      </c>
    </row>
    <row r="5" spans="1:12">
      <c r="A5" s="170"/>
      <c r="B5" s="170" t="s">
        <v>472</v>
      </c>
      <c r="C5" s="170"/>
      <c r="D5" s="170">
        <v>249</v>
      </c>
      <c r="E5" s="170">
        <v>4.375</v>
      </c>
      <c r="F5" s="170">
        <f t="shared" ref="F5:F7" si="0">E5*D5</f>
        <v>1089.375</v>
      </c>
      <c r="G5" s="62"/>
      <c r="H5" s="171" t="s">
        <v>423</v>
      </c>
      <c r="I5" s="129"/>
      <c r="J5" s="129"/>
      <c r="K5" s="129"/>
      <c r="L5" s="62"/>
    </row>
    <row r="6" spans="1:12">
      <c r="A6" s="170"/>
      <c r="B6" s="170" t="s">
        <v>473</v>
      </c>
      <c r="C6" s="170">
        <v>42918</v>
      </c>
      <c r="D6" s="170">
        <v>4356</v>
      </c>
      <c r="E6" s="170">
        <v>4.2750000000000004</v>
      </c>
      <c r="F6" s="170">
        <f t="shared" si="0"/>
        <v>18621.900000000001</v>
      </c>
      <c r="G6" s="62"/>
      <c r="H6" s="171" t="s">
        <v>466</v>
      </c>
      <c r="I6" s="129"/>
      <c r="J6" s="129"/>
      <c r="K6" s="129"/>
      <c r="L6" s="62"/>
    </row>
    <row r="7" spans="1:12">
      <c r="A7" s="170"/>
      <c r="B7" s="170" t="s">
        <v>474</v>
      </c>
      <c r="C7" s="170"/>
      <c r="D7" s="170">
        <v>150</v>
      </c>
      <c r="E7" s="170">
        <v>4.7750000000000004</v>
      </c>
      <c r="F7" s="170">
        <f t="shared" si="0"/>
        <v>716.25</v>
      </c>
      <c r="G7" s="62"/>
      <c r="H7" s="62" t="s">
        <v>475</v>
      </c>
      <c r="I7" s="62"/>
      <c r="J7" s="62"/>
      <c r="K7" s="62"/>
      <c r="L7" s="62"/>
    </row>
    <row r="8" spans="1:12">
      <c r="A8" s="170"/>
      <c r="B8" s="170"/>
      <c r="C8" s="170"/>
      <c r="D8" s="172" t="s">
        <v>476</v>
      </c>
      <c r="E8" s="173"/>
      <c r="F8" s="174">
        <v>205.3</v>
      </c>
      <c r="G8" s="62"/>
      <c r="H8" s="129" t="s">
        <v>477</v>
      </c>
      <c r="I8" s="129"/>
      <c r="J8" s="129"/>
      <c r="K8" s="129"/>
      <c r="L8" s="129"/>
    </row>
    <row r="9" spans="1:12">
      <c r="A9" s="170"/>
      <c r="B9" s="170"/>
      <c r="C9" s="170"/>
      <c r="D9" s="170"/>
      <c r="E9" s="170"/>
      <c r="F9" s="170"/>
      <c r="G9" s="62"/>
      <c r="H9" s="159" t="s">
        <v>478</v>
      </c>
      <c r="I9" s="129"/>
      <c r="J9" s="129"/>
      <c r="K9" s="129"/>
      <c r="L9" s="122"/>
    </row>
    <row r="10" spans="1:12">
      <c r="A10" s="170"/>
      <c r="B10" s="170"/>
      <c r="C10" s="170" t="s">
        <v>479</v>
      </c>
      <c r="D10" s="170">
        <f>SUM(D4:D9)</f>
        <v>19503</v>
      </c>
      <c r="E10" s="170"/>
      <c r="F10" s="170">
        <f>SUM(F4:F9)</f>
        <v>77781.324999999997</v>
      </c>
      <c r="G10" s="62"/>
      <c r="H10" s="129" t="s">
        <v>480</v>
      </c>
      <c r="I10" s="129"/>
      <c r="J10" s="129"/>
      <c r="K10" s="129"/>
      <c r="L10" s="122"/>
    </row>
    <row r="11" spans="1:12">
      <c r="A11" s="170"/>
      <c r="B11" s="170"/>
      <c r="C11" s="170"/>
      <c r="D11" s="170"/>
      <c r="E11" s="170"/>
      <c r="F11" s="170"/>
      <c r="G11" s="62"/>
      <c r="H11" s="129"/>
      <c r="I11" s="129"/>
      <c r="J11" s="129"/>
      <c r="K11" s="129"/>
      <c r="L11" s="129"/>
    </row>
    <row r="12" spans="1:12">
      <c r="A12" s="64"/>
      <c r="B12" s="64"/>
      <c r="C12" s="64"/>
      <c r="D12" s="64"/>
      <c r="E12" s="64"/>
      <c r="F12" s="64"/>
      <c r="G12" s="122"/>
      <c r="H12" s="175"/>
      <c r="I12" s="175"/>
      <c r="J12" s="175"/>
      <c r="K12" s="175"/>
      <c r="L12" s="175"/>
    </row>
    <row r="13" spans="1:12">
      <c r="A13" s="169" t="s">
        <v>481</v>
      </c>
      <c r="B13" s="170" t="s">
        <v>473</v>
      </c>
      <c r="C13" s="170">
        <v>42918</v>
      </c>
      <c r="D13" s="170">
        <v>492</v>
      </c>
      <c r="E13" s="170">
        <v>4.2750000000000004</v>
      </c>
      <c r="F13" s="170">
        <f t="shared" ref="F13" si="1">E13*D13</f>
        <v>2103.3000000000002</v>
      </c>
      <c r="G13" s="62">
        <v>43393</v>
      </c>
      <c r="H13" s="129">
        <v>43396</v>
      </c>
      <c r="I13" s="129">
        <v>43396</v>
      </c>
      <c r="J13" s="129" t="s">
        <v>469</v>
      </c>
      <c r="K13" s="129" t="s">
        <v>470</v>
      </c>
      <c r="L13" s="62" t="s">
        <v>471</v>
      </c>
    </row>
    <row r="14" spans="1:12">
      <c r="A14" s="170"/>
      <c r="B14" s="170"/>
      <c r="C14" s="170"/>
      <c r="D14" s="170"/>
      <c r="E14" s="170"/>
      <c r="F14" s="170"/>
      <c r="G14" s="62"/>
      <c r="H14" s="129" t="s">
        <v>478</v>
      </c>
      <c r="I14" s="129"/>
      <c r="J14" s="129"/>
      <c r="K14" s="129" t="s">
        <v>482</v>
      </c>
      <c r="L14" s="62"/>
    </row>
    <row r="15" spans="1:12">
      <c r="A15" s="170"/>
      <c r="B15" s="170"/>
      <c r="C15" s="170"/>
      <c r="D15" s="170"/>
      <c r="E15" s="170"/>
      <c r="F15" s="170"/>
      <c r="G15" s="62"/>
      <c r="H15" s="129" t="s">
        <v>480</v>
      </c>
      <c r="I15" s="62"/>
      <c r="J15" s="62"/>
      <c r="K15" s="62"/>
      <c r="L15" s="62"/>
    </row>
    <row r="16" spans="1:12">
      <c r="A16" s="170"/>
      <c r="B16" s="170"/>
      <c r="C16" s="170"/>
      <c r="D16" s="170"/>
      <c r="E16" s="170"/>
      <c r="F16" s="170"/>
      <c r="G16" s="62"/>
      <c r="H16" s="62"/>
      <c r="I16" s="62"/>
      <c r="J16" s="62"/>
      <c r="K16" s="62"/>
      <c r="L16" s="62"/>
    </row>
    <row r="20" spans="1:12" ht="16.5">
      <c r="A20" s="169">
        <v>2006</v>
      </c>
      <c r="B20" s="170" t="s">
        <v>720</v>
      </c>
      <c r="C20" s="234" t="s">
        <v>860</v>
      </c>
      <c r="D20" s="170">
        <v>6000</v>
      </c>
      <c r="E20" s="170">
        <v>0.3</v>
      </c>
      <c r="F20" s="170">
        <f>E20*D20</f>
        <v>1800</v>
      </c>
      <c r="G20" s="62">
        <v>43529</v>
      </c>
      <c r="H20" s="62">
        <v>43531</v>
      </c>
      <c r="I20" s="62" t="s">
        <v>861</v>
      </c>
      <c r="J20" s="62"/>
      <c r="K20" s="235" t="s">
        <v>862</v>
      </c>
      <c r="L20" s="62" t="s">
        <v>868</v>
      </c>
    </row>
    <row r="21" spans="1:12" ht="16.5">
      <c r="A21" s="170"/>
      <c r="B21" s="170"/>
      <c r="C21" s="170"/>
      <c r="D21" s="170"/>
      <c r="E21" s="170"/>
      <c r="F21" s="170"/>
      <c r="G21" s="62">
        <v>43530</v>
      </c>
      <c r="H21" s="62">
        <v>43532</v>
      </c>
      <c r="I21" s="62" t="s">
        <v>861</v>
      </c>
      <c r="J21" s="62"/>
      <c r="K21" s="236" t="s">
        <v>863</v>
      </c>
      <c r="L21" s="62"/>
    </row>
    <row r="22" spans="1:12">
      <c r="A22" s="170"/>
      <c r="B22" s="170"/>
      <c r="C22" s="170"/>
      <c r="D22" s="170"/>
      <c r="E22" s="170"/>
      <c r="F22" s="170"/>
      <c r="G22" s="62"/>
      <c r="H22" s="62"/>
      <c r="I22" s="62"/>
      <c r="J22" s="62"/>
      <c r="K22" s="62"/>
      <c r="L22" s="62"/>
    </row>
    <row r="23" spans="1:12">
      <c r="A23" s="64"/>
      <c r="B23" s="64"/>
      <c r="C23" s="64"/>
      <c r="D23" s="64"/>
      <c r="E23" s="64"/>
      <c r="F23" s="64"/>
      <c r="G23" s="122"/>
      <c r="H23" s="122"/>
      <c r="I23" s="122"/>
      <c r="J23" s="122"/>
      <c r="K23" s="122"/>
      <c r="L23" s="122"/>
    </row>
    <row r="24" spans="1:12">
      <c r="A24" s="237">
        <v>2002</v>
      </c>
      <c r="B24" s="238" t="s">
        <v>845</v>
      </c>
      <c r="C24" s="239" t="s">
        <v>864</v>
      </c>
      <c r="D24" s="238">
        <v>1000</v>
      </c>
      <c r="E24" s="238">
        <v>0.54</v>
      </c>
      <c r="F24" s="238">
        <f>E24*D24</f>
        <v>540</v>
      </c>
      <c r="G24" s="62">
        <v>43539</v>
      </c>
      <c r="H24" s="62">
        <v>43542</v>
      </c>
      <c r="I24" s="62">
        <v>43542</v>
      </c>
      <c r="J24" s="62"/>
      <c r="K24" s="240" t="s">
        <v>865</v>
      </c>
      <c r="L24" s="62" t="s">
        <v>869</v>
      </c>
    </row>
    <row r="25" spans="1:12">
      <c r="A25" s="238"/>
      <c r="B25" s="238" t="s">
        <v>866</v>
      </c>
      <c r="C25" s="239" t="s">
        <v>864</v>
      </c>
      <c r="D25" s="238">
        <v>1000</v>
      </c>
      <c r="E25" s="238">
        <v>0.47</v>
      </c>
      <c r="F25" s="238">
        <f>E25*D25</f>
        <v>470</v>
      </c>
      <c r="G25" s="62"/>
      <c r="H25" s="62"/>
      <c r="I25" s="62"/>
      <c r="J25" s="62"/>
      <c r="K25" s="62"/>
      <c r="L25" s="62"/>
    </row>
    <row r="26" spans="1:12" ht="13.5">
      <c r="A26" s="238"/>
      <c r="B26" s="170" t="s">
        <v>720</v>
      </c>
      <c r="C26" s="234" t="s">
        <v>860</v>
      </c>
      <c r="D26" s="238">
        <v>2000</v>
      </c>
      <c r="E26" s="238">
        <v>0.24</v>
      </c>
      <c r="F26" s="238">
        <f>E26*D26</f>
        <v>480</v>
      </c>
      <c r="G26" s="62"/>
      <c r="H26" s="62"/>
      <c r="I26" s="62"/>
      <c r="J26" s="62"/>
      <c r="K26" s="62"/>
      <c r="L26" s="62"/>
    </row>
    <row r="27" spans="1:12">
      <c r="A27" s="238"/>
      <c r="B27" s="238"/>
      <c r="C27" s="238" t="s">
        <v>867</v>
      </c>
      <c r="D27" s="238">
        <f>SUM(D24:D26)</f>
        <v>4000</v>
      </c>
      <c r="E27" s="238"/>
      <c r="F27" s="238">
        <f>SUM(F24:F26)</f>
        <v>1490</v>
      </c>
      <c r="G27" s="62"/>
      <c r="H27" s="62"/>
      <c r="I27" s="62"/>
      <c r="J27" s="62"/>
      <c r="K27" s="62"/>
      <c r="L27" s="62"/>
    </row>
    <row r="29" spans="1:12">
      <c r="A29" s="8">
        <v>2009</v>
      </c>
      <c r="B29" s="8" t="s">
        <v>846</v>
      </c>
      <c r="C29" s="232" t="s">
        <v>847</v>
      </c>
      <c r="D29" s="8">
        <v>100</v>
      </c>
      <c r="E29" s="8">
        <v>12.5</v>
      </c>
      <c r="F29" s="233">
        <f>E29*D29</f>
        <v>1250</v>
      </c>
      <c r="G29" s="21">
        <v>43546</v>
      </c>
      <c r="H29" s="21">
        <v>43549</v>
      </c>
      <c r="I29" s="21">
        <v>43549</v>
      </c>
      <c r="J29" s="21">
        <f>SUM(F29:G29)</f>
        <v>44796</v>
      </c>
      <c r="K29" s="228" t="s">
        <v>857</v>
      </c>
      <c r="L29" s="21"/>
    </row>
    <row r="30" spans="1:12" ht="14.25">
      <c r="A30" s="8"/>
      <c r="B30" s="280" t="s">
        <v>848</v>
      </c>
      <c r="C30" s="170"/>
      <c r="D30" s="170"/>
      <c r="E30" s="170"/>
      <c r="F30" s="281">
        <v>200</v>
      </c>
      <c r="G30" s="21"/>
      <c r="H30" s="21"/>
      <c r="I30" s="21"/>
      <c r="J30" s="21"/>
      <c r="K30" s="21"/>
      <c r="L30" s="21"/>
    </row>
    <row r="31" spans="1:12" ht="14.25">
      <c r="A31" s="8">
        <v>2009</v>
      </c>
      <c r="B31" s="280" t="s">
        <v>849</v>
      </c>
      <c r="C31" s="170"/>
      <c r="D31" s="170"/>
      <c r="E31" s="170"/>
      <c r="F31" s="281">
        <v>350</v>
      </c>
      <c r="G31" s="21"/>
      <c r="H31" s="21"/>
      <c r="I31" s="21"/>
      <c r="J31" s="21"/>
      <c r="K31" s="21"/>
      <c r="L31" s="21"/>
    </row>
    <row r="32" spans="1:12" ht="14.25">
      <c r="A32" s="8"/>
      <c r="B32" s="280" t="s">
        <v>850</v>
      </c>
      <c r="C32" s="170"/>
      <c r="D32" s="170"/>
      <c r="E32" s="170"/>
      <c r="F32" s="281">
        <v>500</v>
      </c>
      <c r="G32" s="21"/>
      <c r="H32" s="21"/>
      <c r="I32" s="21"/>
      <c r="J32" s="21"/>
      <c r="K32" s="21"/>
      <c r="L32" s="21"/>
    </row>
    <row r="33" spans="1:12" ht="14.25">
      <c r="A33" s="8"/>
      <c r="B33" s="282" t="s">
        <v>856</v>
      </c>
      <c r="C33" s="170"/>
      <c r="D33" s="170"/>
      <c r="E33" s="170"/>
      <c r="F33" s="281">
        <v>200</v>
      </c>
      <c r="G33" s="21"/>
      <c r="H33" s="21"/>
      <c r="I33" s="21"/>
      <c r="J33" s="21"/>
      <c r="K33" s="21"/>
      <c r="L33" s="21"/>
    </row>
    <row r="34" spans="1:12">
      <c r="A34" s="8"/>
      <c r="B34" s="8"/>
      <c r="C34" s="8"/>
      <c r="D34" s="8" t="s">
        <v>851</v>
      </c>
      <c r="E34" s="8"/>
      <c r="F34" s="233">
        <f>SUM(F29:F33)</f>
        <v>2500</v>
      </c>
      <c r="G34" s="21"/>
      <c r="H34" s="21"/>
      <c r="I34" s="21"/>
      <c r="J34" s="21"/>
      <c r="K34" s="21"/>
      <c r="L34" s="21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68"/>
  <sheetViews>
    <sheetView topLeftCell="A229" zoomScaleNormal="100" workbookViewId="0">
      <selection activeCell="A267" sqref="A267"/>
    </sheetView>
  </sheetViews>
  <sheetFormatPr defaultRowHeight="12.75"/>
  <cols>
    <col min="1" max="1" width="9" style="1"/>
    <col min="2" max="2" width="11.25" style="1" customWidth="1"/>
    <col min="3" max="3" width="9" style="1"/>
    <col min="4" max="4" width="9" style="148"/>
    <col min="5" max="5" width="11.5" style="149" customWidth="1"/>
    <col min="6" max="6" width="12.625" style="149" customWidth="1"/>
    <col min="7" max="7" width="9" style="22"/>
    <col min="8" max="9" width="7" style="22" customWidth="1"/>
    <col min="10" max="10" width="8.75" style="22" customWidth="1"/>
    <col min="11" max="11" width="7.375" style="22" customWidth="1"/>
    <col min="12" max="12" width="9" style="22"/>
    <col min="13" max="16384" width="9" style="1"/>
  </cols>
  <sheetData>
    <row r="1" spans="1:12" s="2" customFormat="1">
      <c r="A1" s="382" t="s">
        <v>193</v>
      </c>
      <c r="B1" s="382"/>
      <c r="C1" s="382"/>
      <c r="D1" s="382"/>
      <c r="E1" s="382"/>
      <c r="F1" s="382"/>
      <c r="G1" s="382"/>
      <c r="H1" s="382"/>
      <c r="I1" s="382"/>
      <c r="J1" s="382"/>
      <c r="K1" s="56"/>
      <c r="L1" s="130" t="s">
        <v>12</v>
      </c>
    </row>
    <row r="2" spans="1:12" s="2" customFormat="1" ht="24" customHeight="1">
      <c r="A2" s="73" t="s">
        <v>34</v>
      </c>
      <c r="B2" s="74" t="s">
        <v>35</v>
      </c>
      <c r="C2" s="74" t="s">
        <v>38</v>
      </c>
      <c r="D2" s="75" t="s">
        <v>39</v>
      </c>
      <c r="E2" s="75" t="s">
        <v>36</v>
      </c>
      <c r="F2" s="75" t="s">
        <v>40</v>
      </c>
      <c r="G2" s="76" t="s">
        <v>7</v>
      </c>
      <c r="H2" s="76" t="s">
        <v>8</v>
      </c>
      <c r="I2" s="76" t="s">
        <v>9</v>
      </c>
      <c r="J2" s="77" t="s">
        <v>10</v>
      </c>
      <c r="K2" s="77" t="s">
        <v>14</v>
      </c>
      <c r="L2" s="78" t="s">
        <v>11</v>
      </c>
    </row>
    <row r="3" spans="1:12">
      <c r="A3" s="57" t="s">
        <v>43</v>
      </c>
      <c r="B3" s="57" t="s">
        <v>44</v>
      </c>
      <c r="C3" s="57" t="s">
        <v>45</v>
      </c>
      <c r="D3" s="132">
        <v>2024</v>
      </c>
      <c r="E3" s="134">
        <v>5.7</v>
      </c>
      <c r="F3" s="134">
        <v>11536.8</v>
      </c>
      <c r="G3" s="58"/>
      <c r="H3" s="58"/>
      <c r="I3" s="58"/>
      <c r="J3" s="58"/>
      <c r="K3" s="58"/>
      <c r="L3" s="58"/>
    </row>
    <row r="4" spans="1:12">
      <c r="A4" s="57"/>
      <c r="B4" s="57"/>
      <c r="C4" s="57" t="s">
        <v>46</v>
      </c>
      <c r="D4" s="132">
        <v>616</v>
      </c>
      <c r="E4" s="134">
        <v>5.5</v>
      </c>
      <c r="F4" s="134">
        <f>E4*D4</f>
        <v>3388</v>
      </c>
      <c r="G4" s="58"/>
      <c r="H4" s="58"/>
      <c r="I4" s="58"/>
      <c r="J4" s="58"/>
      <c r="K4" s="58"/>
      <c r="L4" s="58"/>
    </row>
    <row r="5" spans="1:12">
      <c r="A5" s="57"/>
      <c r="B5" s="57" t="s">
        <v>47</v>
      </c>
      <c r="C5" s="57" t="s">
        <v>48</v>
      </c>
      <c r="D5" s="132">
        <v>252</v>
      </c>
      <c r="E5" s="134">
        <v>5.7</v>
      </c>
      <c r="F5" s="134">
        <v>1436.4</v>
      </c>
      <c r="G5" s="58"/>
      <c r="H5" s="58"/>
      <c r="I5" s="58"/>
      <c r="J5" s="58"/>
      <c r="K5" s="58"/>
      <c r="L5" s="58"/>
    </row>
    <row r="6" spans="1:12">
      <c r="A6" s="57"/>
      <c r="B6" s="57"/>
      <c r="C6" s="57"/>
      <c r="D6" s="132"/>
      <c r="E6" s="134"/>
      <c r="F6" s="135">
        <f>F3+F4+F5</f>
        <v>16361.199999999999</v>
      </c>
      <c r="G6" s="59"/>
      <c r="H6" s="58"/>
      <c r="I6" s="58"/>
      <c r="J6" s="58"/>
      <c r="K6" s="58"/>
      <c r="L6" s="58"/>
    </row>
    <row r="7" spans="1:12">
      <c r="A7" s="57"/>
      <c r="B7" s="57"/>
      <c r="C7" s="57"/>
      <c r="D7" s="132"/>
      <c r="E7" s="134" t="s">
        <v>49</v>
      </c>
      <c r="F7" s="135">
        <v>1425</v>
      </c>
      <c r="G7" s="59"/>
      <c r="H7" s="58"/>
      <c r="I7" s="58"/>
      <c r="J7" s="58"/>
      <c r="K7" s="58"/>
      <c r="L7" s="58"/>
    </row>
    <row r="8" spans="1:12">
      <c r="A8" s="57"/>
      <c r="B8" s="57"/>
      <c r="C8" s="57"/>
      <c r="D8" s="132"/>
      <c r="E8" s="134" t="s">
        <v>194</v>
      </c>
      <c r="F8" s="135">
        <f>F6-F7</f>
        <v>14936.199999999999</v>
      </c>
      <c r="G8" s="59"/>
      <c r="H8" s="58"/>
      <c r="I8" s="58"/>
      <c r="J8" s="58"/>
      <c r="K8" s="58"/>
      <c r="L8" s="58" t="s">
        <v>195</v>
      </c>
    </row>
    <row r="9" spans="1:12">
      <c r="A9" s="57"/>
      <c r="B9" s="57"/>
      <c r="C9" s="57"/>
      <c r="D9" s="132"/>
      <c r="E9" s="134"/>
      <c r="F9" s="135"/>
      <c r="G9" s="59"/>
      <c r="H9" s="58"/>
      <c r="I9" s="58"/>
      <c r="J9" s="58"/>
      <c r="K9" s="58"/>
      <c r="L9" s="58"/>
    </row>
    <row r="10" spans="1:12">
      <c r="A10" s="57" t="s">
        <v>50</v>
      </c>
      <c r="B10" s="57" t="s">
        <v>51</v>
      </c>
      <c r="C10" s="57" t="s">
        <v>52</v>
      </c>
      <c r="D10" s="132">
        <v>2396</v>
      </c>
      <c r="E10" s="134">
        <v>4.8499999999999996</v>
      </c>
      <c r="F10" s="134">
        <f t="shared" ref="F10:F16" si="0">D10*E10</f>
        <v>11620.599999999999</v>
      </c>
      <c r="G10" s="388" t="s">
        <v>53</v>
      </c>
      <c r="H10" s="58"/>
      <c r="I10" s="58"/>
      <c r="J10" s="58"/>
      <c r="K10" s="58"/>
      <c r="L10" s="58"/>
    </row>
    <row r="11" spans="1:12">
      <c r="A11" s="57"/>
      <c r="B11" s="57"/>
      <c r="C11" s="57" t="s">
        <v>54</v>
      </c>
      <c r="D11" s="132">
        <v>4200</v>
      </c>
      <c r="E11" s="134">
        <v>4.8499999999999996</v>
      </c>
      <c r="F11" s="134">
        <f t="shared" si="0"/>
        <v>20370</v>
      </c>
      <c r="G11" s="388"/>
      <c r="H11" s="58"/>
      <c r="I11" s="58"/>
      <c r="J11" s="58"/>
      <c r="K11" s="58"/>
      <c r="L11" s="58"/>
    </row>
    <row r="12" spans="1:12">
      <c r="A12" s="57"/>
      <c r="B12" s="57"/>
      <c r="C12" s="57" t="s">
        <v>55</v>
      </c>
      <c r="D12" s="132">
        <v>2400</v>
      </c>
      <c r="E12" s="134">
        <v>4.8499999999999996</v>
      </c>
      <c r="F12" s="134">
        <f t="shared" si="0"/>
        <v>11640</v>
      </c>
      <c r="G12" s="388"/>
      <c r="H12" s="58"/>
      <c r="I12" s="58"/>
      <c r="J12" s="58"/>
      <c r="K12" s="58"/>
      <c r="L12" s="58"/>
    </row>
    <row r="13" spans="1:12">
      <c r="A13" s="57"/>
      <c r="B13" s="57" t="s">
        <v>56</v>
      </c>
      <c r="C13" s="57" t="s">
        <v>57</v>
      </c>
      <c r="D13" s="132">
        <v>600</v>
      </c>
      <c r="E13" s="134">
        <v>4.45</v>
      </c>
      <c r="F13" s="134">
        <f t="shared" si="0"/>
        <v>2670</v>
      </c>
      <c r="G13" s="388"/>
      <c r="H13" s="58"/>
      <c r="I13" s="58"/>
      <c r="J13" s="58"/>
      <c r="K13" s="58"/>
      <c r="L13" s="58"/>
    </row>
    <row r="14" spans="1:12">
      <c r="A14" s="57"/>
      <c r="B14" s="57"/>
      <c r="C14" s="57" t="s">
        <v>58</v>
      </c>
      <c r="D14" s="132">
        <v>1800</v>
      </c>
      <c r="E14" s="134">
        <v>4.45</v>
      </c>
      <c r="F14" s="134">
        <f t="shared" si="0"/>
        <v>8010</v>
      </c>
      <c r="G14" s="388"/>
      <c r="H14" s="58"/>
      <c r="I14" s="58"/>
      <c r="J14" s="58"/>
      <c r="K14" s="58"/>
      <c r="L14" s="58"/>
    </row>
    <row r="15" spans="1:12">
      <c r="A15" s="57"/>
      <c r="B15" s="57"/>
      <c r="C15" s="57" t="s">
        <v>59</v>
      </c>
      <c r="D15" s="132">
        <v>1200</v>
      </c>
      <c r="E15" s="134">
        <v>4.45</v>
      </c>
      <c r="F15" s="134">
        <f t="shared" si="0"/>
        <v>5340</v>
      </c>
      <c r="G15" s="388"/>
      <c r="H15" s="58"/>
      <c r="I15" s="58"/>
      <c r="J15" s="58"/>
      <c r="K15" s="58"/>
      <c r="L15" s="58"/>
    </row>
    <row r="16" spans="1:12">
      <c r="A16" s="57"/>
      <c r="B16" s="57" t="s">
        <v>60</v>
      </c>
      <c r="C16" s="57" t="s">
        <v>61</v>
      </c>
      <c r="D16" s="132">
        <v>648</v>
      </c>
      <c r="E16" s="134">
        <v>5.05</v>
      </c>
      <c r="F16" s="134">
        <f t="shared" si="0"/>
        <v>3272.4</v>
      </c>
      <c r="G16" s="388"/>
      <c r="H16" s="58"/>
      <c r="I16" s="58"/>
      <c r="J16" s="58"/>
      <c r="K16" s="58"/>
      <c r="L16" s="58"/>
    </row>
    <row r="17" spans="1:12">
      <c r="A17" s="57"/>
      <c r="B17" s="57"/>
      <c r="C17" s="57"/>
      <c r="D17" s="132"/>
      <c r="E17" s="134"/>
      <c r="F17" s="135">
        <f>SUM(F10:F16)</f>
        <v>62923</v>
      </c>
      <c r="G17" s="388"/>
      <c r="H17" s="58"/>
      <c r="I17" s="58"/>
      <c r="J17" s="58"/>
      <c r="K17" s="58"/>
      <c r="L17" s="58" t="s">
        <v>196</v>
      </c>
    </row>
    <row r="18" spans="1:12" ht="63.75">
      <c r="A18" s="57" t="s">
        <v>62</v>
      </c>
      <c r="B18" s="57" t="s">
        <v>63</v>
      </c>
      <c r="C18" s="57" t="s">
        <v>64</v>
      </c>
      <c r="D18" s="132">
        <v>24</v>
      </c>
      <c r="E18" s="134">
        <v>6.2</v>
      </c>
      <c r="F18" s="134">
        <f>D18*E18</f>
        <v>148.80000000000001</v>
      </c>
      <c r="G18" s="131" t="s">
        <v>65</v>
      </c>
      <c r="H18" s="58"/>
      <c r="I18" s="58"/>
      <c r="J18" s="58"/>
      <c r="K18" s="58"/>
      <c r="L18" s="58"/>
    </row>
    <row r="19" spans="1:12">
      <c r="A19" s="57"/>
      <c r="B19" s="57"/>
      <c r="C19" s="57"/>
      <c r="D19" s="132"/>
      <c r="E19" s="134" t="s">
        <v>197</v>
      </c>
      <c r="F19" s="134">
        <v>35.6</v>
      </c>
      <c r="G19" s="131"/>
      <c r="H19" s="58"/>
      <c r="I19" s="58"/>
      <c r="J19" s="58"/>
      <c r="K19" s="58"/>
      <c r="L19" s="58"/>
    </row>
    <row r="20" spans="1:12">
      <c r="A20" s="57"/>
      <c r="B20" s="57"/>
      <c r="C20" s="57"/>
      <c r="D20" s="132"/>
      <c r="E20" s="136"/>
      <c r="F20" s="135">
        <f>F18-F19</f>
        <v>113.20000000000002</v>
      </c>
      <c r="G20" s="131"/>
      <c r="H20" s="58"/>
      <c r="I20" s="58"/>
      <c r="J20" s="58"/>
      <c r="K20" s="58"/>
      <c r="L20" s="58" t="s">
        <v>196</v>
      </c>
    </row>
    <row r="21" spans="1:12">
      <c r="A21" s="57"/>
      <c r="B21" s="57"/>
      <c r="C21" s="57"/>
      <c r="D21" s="132"/>
      <c r="E21" s="137" t="s">
        <v>198</v>
      </c>
      <c r="F21" s="135">
        <f>F20+F17</f>
        <v>63036.2</v>
      </c>
      <c r="G21" s="131"/>
      <c r="H21" s="58"/>
      <c r="I21" s="58"/>
      <c r="J21" s="58"/>
      <c r="K21" s="58"/>
      <c r="L21" s="58"/>
    </row>
    <row r="22" spans="1:12">
      <c r="A22" s="57"/>
      <c r="B22" s="57"/>
      <c r="C22" s="57"/>
      <c r="D22" s="132"/>
      <c r="E22" s="134"/>
      <c r="F22" s="134"/>
      <c r="G22" s="58"/>
      <c r="H22" s="58"/>
      <c r="I22" s="58"/>
      <c r="J22" s="58"/>
      <c r="K22" s="58"/>
      <c r="L22" s="58"/>
    </row>
    <row r="23" spans="1:12">
      <c r="A23" s="57" t="s">
        <v>66</v>
      </c>
      <c r="B23" s="57" t="s">
        <v>60</v>
      </c>
      <c r="C23" s="57" t="s">
        <v>61</v>
      </c>
      <c r="D23" s="132">
        <v>96</v>
      </c>
      <c r="E23" s="134">
        <v>5.05</v>
      </c>
      <c r="F23" s="134">
        <f>D23*E23</f>
        <v>484.79999999999995</v>
      </c>
      <c r="G23" s="388" t="s">
        <v>67</v>
      </c>
      <c r="H23" s="58"/>
      <c r="I23" s="58"/>
      <c r="J23" s="58"/>
      <c r="K23" s="58"/>
      <c r="L23" s="58"/>
    </row>
    <row r="24" spans="1:12">
      <c r="A24" s="57"/>
      <c r="B24" s="57" t="s">
        <v>68</v>
      </c>
      <c r="C24" s="57" t="s">
        <v>69</v>
      </c>
      <c r="D24" s="132">
        <v>5400</v>
      </c>
      <c r="E24" s="134">
        <v>5.2</v>
      </c>
      <c r="F24" s="134">
        <f>D24*E24</f>
        <v>28080</v>
      </c>
      <c r="G24" s="388"/>
      <c r="H24" s="58"/>
      <c r="I24" s="58"/>
      <c r="J24" s="58"/>
      <c r="K24" s="58"/>
      <c r="L24" s="58"/>
    </row>
    <row r="25" spans="1:12">
      <c r="A25" s="57"/>
      <c r="B25" s="57"/>
      <c r="C25" s="57" t="s">
        <v>70</v>
      </c>
      <c r="D25" s="132">
        <v>3600</v>
      </c>
      <c r="E25" s="134">
        <v>5.2</v>
      </c>
      <c r="F25" s="134">
        <f>D25*E25</f>
        <v>18720</v>
      </c>
      <c r="G25" s="388"/>
      <c r="H25" s="58"/>
      <c r="I25" s="58"/>
      <c r="J25" s="58"/>
      <c r="K25" s="58"/>
      <c r="L25" s="58"/>
    </row>
    <row r="26" spans="1:12">
      <c r="A26" s="57"/>
      <c r="B26" s="57" t="s">
        <v>71</v>
      </c>
      <c r="C26" s="57" t="s">
        <v>72</v>
      </c>
      <c r="D26" s="132">
        <v>600</v>
      </c>
      <c r="E26" s="134">
        <v>5.2</v>
      </c>
      <c r="F26" s="134">
        <f>D26*E26</f>
        <v>3120</v>
      </c>
      <c r="G26" s="388"/>
      <c r="H26" s="58"/>
      <c r="I26" s="58"/>
      <c r="J26" s="58"/>
      <c r="K26" s="58"/>
      <c r="L26" s="58"/>
    </row>
    <row r="27" spans="1:12">
      <c r="A27" s="57"/>
      <c r="B27" s="57"/>
      <c r="C27" s="57"/>
      <c r="D27" s="132"/>
      <c r="E27" s="134"/>
      <c r="F27" s="135">
        <f>SUM(F23:F26)</f>
        <v>50404.800000000003</v>
      </c>
      <c r="G27" s="388"/>
      <c r="H27" s="58"/>
      <c r="I27" s="58"/>
      <c r="J27" s="58"/>
      <c r="K27" s="58"/>
      <c r="L27" s="58" t="s">
        <v>199</v>
      </c>
    </row>
    <row r="28" spans="1:12">
      <c r="A28" s="57"/>
      <c r="B28" s="57"/>
      <c r="C28" s="57"/>
      <c r="D28" s="390" t="s">
        <v>73</v>
      </c>
      <c r="E28" s="390"/>
      <c r="F28" s="135">
        <v>1209.46</v>
      </c>
      <c r="G28" s="131"/>
      <c r="H28" s="58"/>
      <c r="I28" s="58"/>
      <c r="J28" s="58"/>
      <c r="K28" s="58"/>
      <c r="L28" s="58"/>
    </row>
    <row r="29" spans="1:12">
      <c r="A29" s="57"/>
      <c r="B29" s="57"/>
      <c r="C29" s="57"/>
      <c r="D29" s="132"/>
      <c r="E29" s="134"/>
      <c r="F29" s="135">
        <f>F27-F28</f>
        <v>49195.340000000004</v>
      </c>
      <c r="G29" s="131"/>
      <c r="H29" s="58"/>
      <c r="I29" s="58"/>
      <c r="J29" s="58"/>
      <c r="K29" s="58"/>
      <c r="L29" s="58"/>
    </row>
    <row r="30" spans="1:12">
      <c r="A30" s="57"/>
      <c r="B30" s="57"/>
      <c r="C30" s="57"/>
      <c r="D30" s="132"/>
      <c r="E30" s="134"/>
      <c r="F30" s="134"/>
      <c r="G30" s="58"/>
      <c r="H30" s="58"/>
      <c r="I30" s="58"/>
      <c r="J30" s="58"/>
      <c r="K30" s="58"/>
      <c r="L30" s="58"/>
    </row>
    <row r="31" spans="1:12">
      <c r="A31" s="57" t="s">
        <v>74</v>
      </c>
      <c r="B31" s="57" t="s">
        <v>63</v>
      </c>
      <c r="C31" s="57" t="s">
        <v>75</v>
      </c>
      <c r="D31" s="132">
        <v>8024</v>
      </c>
      <c r="E31" s="134">
        <v>6.2</v>
      </c>
      <c r="F31" s="134">
        <f>D31*E31</f>
        <v>49748.800000000003</v>
      </c>
      <c r="G31" s="388" t="s">
        <v>76</v>
      </c>
      <c r="H31" s="58"/>
      <c r="I31" s="58"/>
      <c r="J31" s="58"/>
      <c r="K31" s="58"/>
      <c r="L31" s="58"/>
    </row>
    <row r="32" spans="1:12">
      <c r="A32" s="57"/>
      <c r="B32" s="57"/>
      <c r="C32" s="57" t="s">
        <v>77</v>
      </c>
      <c r="D32" s="132">
        <v>698</v>
      </c>
      <c r="E32" s="134">
        <v>6</v>
      </c>
      <c r="F32" s="134">
        <f>D32*E32</f>
        <v>4188</v>
      </c>
      <c r="G32" s="388"/>
      <c r="H32" s="58"/>
      <c r="I32" s="58"/>
      <c r="J32" s="58"/>
      <c r="K32" s="58"/>
      <c r="L32" s="58"/>
    </row>
    <row r="33" spans="1:12">
      <c r="A33" s="57"/>
      <c r="B33" s="57"/>
      <c r="C33" s="57"/>
      <c r="D33" s="132"/>
      <c r="E33" s="134"/>
      <c r="F33" s="135">
        <f>SUM(F31:F32)</f>
        <v>53936.800000000003</v>
      </c>
      <c r="G33" s="388"/>
      <c r="H33" s="58"/>
      <c r="I33" s="58"/>
      <c r="J33" s="58"/>
      <c r="K33" s="58"/>
      <c r="L33" s="58" t="s">
        <v>199</v>
      </c>
    </row>
    <row r="34" spans="1:12">
      <c r="A34" s="57"/>
      <c r="B34" s="57"/>
      <c r="C34" s="57"/>
      <c r="D34" s="132"/>
      <c r="E34" s="134"/>
      <c r="F34" s="134"/>
      <c r="G34" s="58"/>
      <c r="H34" s="58"/>
      <c r="I34" s="58"/>
      <c r="J34" s="58"/>
      <c r="K34" s="58"/>
      <c r="L34" s="58"/>
    </row>
    <row r="35" spans="1:12">
      <c r="A35" s="57" t="s">
        <v>78</v>
      </c>
      <c r="B35" s="57" t="s">
        <v>79</v>
      </c>
      <c r="C35" s="57" t="s">
        <v>80</v>
      </c>
      <c r="D35" s="132">
        <v>1200</v>
      </c>
      <c r="E35" s="91">
        <v>6.75</v>
      </c>
      <c r="F35" s="134">
        <f t="shared" ref="F35:F47" si="1">D35*E35</f>
        <v>8100</v>
      </c>
      <c r="G35" s="388" t="s">
        <v>81</v>
      </c>
      <c r="H35" s="58"/>
      <c r="I35" s="58"/>
      <c r="J35" s="58"/>
      <c r="K35" s="58"/>
      <c r="L35" s="58"/>
    </row>
    <row r="36" spans="1:12">
      <c r="A36" s="57"/>
      <c r="B36" s="57"/>
      <c r="C36" s="57" t="s">
        <v>82</v>
      </c>
      <c r="D36" s="132">
        <v>48</v>
      </c>
      <c r="E36" s="91">
        <v>6.75</v>
      </c>
      <c r="F36" s="134">
        <f t="shared" si="1"/>
        <v>324</v>
      </c>
      <c r="G36" s="388"/>
      <c r="H36" s="58"/>
      <c r="I36" s="58"/>
      <c r="J36" s="58"/>
      <c r="K36" s="58"/>
      <c r="L36" s="58"/>
    </row>
    <row r="37" spans="1:12">
      <c r="A37" s="57"/>
      <c r="B37" s="57"/>
      <c r="C37" s="57" t="s">
        <v>83</v>
      </c>
      <c r="D37" s="132">
        <v>120</v>
      </c>
      <c r="E37" s="91">
        <v>6.55</v>
      </c>
      <c r="F37" s="134">
        <f t="shared" si="1"/>
        <v>786</v>
      </c>
      <c r="G37" s="388"/>
      <c r="H37" s="58"/>
      <c r="I37" s="58"/>
      <c r="J37" s="58"/>
      <c r="K37" s="58"/>
      <c r="L37" s="58"/>
    </row>
    <row r="38" spans="1:12">
      <c r="A38" s="57"/>
      <c r="B38" s="57"/>
      <c r="C38" s="57" t="s">
        <v>84</v>
      </c>
      <c r="D38" s="132">
        <v>2796</v>
      </c>
      <c r="E38" s="91">
        <v>6.75</v>
      </c>
      <c r="F38" s="134">
        <f t="shared" si="1"/>
        <v>18873</v>
      </c>
      <c r="G38" s="388"/>
      <c r="H38" s="58"/>
      <c r="I38" s="58"/>
      <c r="J38" s="58"/>
      <c r="K38" s="58"/>
      <c r="L38" s="58"/>
    </row>
    <row r="39" spans="1:12">
      <c r="A39" s="57"/>
      <c r="B39" s="57"/>
      <c r="C39" s="57" t="s">
        <v>85</v>
      </c>
      <c r="D39" s="132">
        <v>48</v>
      </c>
      <c r="E39" s="91">
        <v>6.75</v>
      </c>
      <c r="F39" s="134">
        <f t="shared" si="1"/>
        <v>324</v>
      </c>
      <c r="G39" s="388"/>
      <c r="H39" s="58"/>
      <c r="I39" s="58"/>
      <c r="J39" s="58"/>
      <c r="K39" s="58"/>
      <c r="L39" s="58"/>
    </row>
    <row r="40" spans="1:12">
      <c r="A40" s="57"/>
      <c r="B40" s="57"/>
      <c r="C40" s="57" t="s">
        <v>86</v>
      </c>
      <c r="D40" s="132">
        <v>168</v>
      </c>
      <c r="E40" s="91">
        <v>6.55</v>
      </c>
      <c r="F40" s="134">
        <f t="shared" si="1"/>
        <v>1100.3999999999999</v>
      </c>
      <c r="G40" s="388"/>
      <c r="H40" s="58"/>
      <c r="I40" s="58"/>
      <c r="J40" s="58"/>
      <c r="K40" s="58"/>
      <c r="L40" s="58"/>
    </row>
    <row r="41" spans="1:12">
      <c r="A41" s="57"/>
      <c r="B41" s="57"/>
      <c r="C41" s="57"/>
      <c r="D41" s="132"/>
      <c r="E41" s="91"/>
      <c r="F41" s="135">
        <f>SUM(F35:F40)</f>
        <v>29507.4</v>
      </c>
      <c r="G41" s="388"/>
      <c r="H41" s="58"/>
      <c r="I41" s="58"/>
      <c r="J41" s="58"/>
      <c r="K41" s="58"/>
      <c r="L41" s="58" t="s">
        <v>200</v>
      </c>
    </row>
    <row r="42" spans="1:12">
      <c r="A42" s="57" t="s">
        <v>87</v>
      </c>
      <c r="B42" s="57" t="s">
        <v>88</v>
      </c>
      <c r="C42" s="57" t="s">
        <v>89</v>
      </c>
      <c r="D42" s="132">
        <v>7200</v>
      </c>
      <c r="E42" s="91">
        <v>4.95</v>
      </c>
      <c r="F42" s="134">
        <f t="shared" si="1"/>
        <v>35640</v>
      </c>
      <c r="G42" s="388"/>
      <c r="H42" s="58"/>
      <c r="I42" s="58"/>
      <c r="J42" s="58"/>
      <c r="K42" s="58"/>
      <c r="L42" s="58"/>
    </row>
    <row r="43" spans="1:12">
      <c r="A43" s="57"/>
      <c r="B43" s="57"/>
      <c r="C43" s="57" t="s">
        <v>90</v>
      </c>
      <c r="D43" s="132">
        <v>7200</v>
      </c>
      <c r="E43" s="91">
        <v>4.95</v>
      </c>
      <c r="F43" s="134">
        <f t="shared" si="1"/>
        <v>35640</v>
      </c>
      <c r="G43" s="388"/>
      <c r="H43" s="58"/>
      <c r="I43" s="58"/>
      <c r="J43" s="58"/>
      <c r="K43" s="58"/>
      <c r="L43" s="58"/>
    </row>
    <row r="44" spans="1:12">
      <c r="A44" s="57"/>
      <c r="B44" s="57" t="s">
        <v>91</v>
      </c>
      <c r="C44" s="57" t="s">
        <v>92</v>
      </c>
      <c r="D44" s="132">
        <v>4800</v>
      </c>
      <c r="E44" s="91">
        <v>4.95</v>
      </c>
      <c r="F44" s="134">
        <f t="shared" si="1"/>
        <v>23760</v>
      </c>
      <c r="G44" s="388"/>
      <c r="H44" s="58"/>
      <c r="I44" s="58"/>
      <c r="J44" s="58"/>
      <c r="K44" s="58"/>
      <c r="L44" s="58"/>
    </row>
    <row r="45" spans="1:12">
      <c r="A45" s="57"/>
      <c r="B45" s="57"/>
      <c r="C45" s="57" t="s">
        <v>93</v>
      </c>
      <c r="D45" s="132">
        <v>4800</v>
      </c>
      <c r="E45" s="91">
        <v>4.95</v>
      </c>
      <c r="F45" s="134">
        <f t="shared" si="1"/>
        <v>23760</v>
      </c>
      <c r="G45" s="388"/>
      <c r="H45" s="58"/>
      <c r="I45" s="58"/>
      <c r="J45" s="58"/>
      <c r="K45" s="58"/>
      <c r="L45" s="58"/>
    </row>
    <row r="46" spans="1:12">
      <c r="A46" s="57"/>
      <c r="B46" s="57" t="s">
        <v>94</v>
      </c>
      <c r="C46" s="57" t="s">
        <v>95</v>
      </c>
      <c r="D46" s="132">
        <v>354</v>
      </c>
      <c r="E46" s="91">
        <v>5.15</v>
      </c>
      <c r="F46" s="134">
        <f t="shared" si="1"/>
        <v>1823.1000000000001</v>
      </c>
      <c r="G46" s="388"/>
      <c r="H46" s="58"/>
      <c r="I46" s="58"/>
      <c r="J46" s="58"/>
      <c r="K46" s="58"/>
      <c r="L46" s="58"/>
    </row>
    <row r="47" spans="1:12">
      <c r="A47" s="57"/>
      <c r="B47" s="57" t="s">
        <v>96</v>
      </c>
      <c r="C47" s="57" t="s">
        <v>97</v>
      </c>
      <c r="D47" s="132">
        <v>402</v>
      </c>
      <c r="E47" s="91">
        <v>5.15</v>
      </c>
      <c r="F47" s="134">
        <f t="shared" si="1"/>
        <v>2070.3000000000002</v>
      </c>
      <c r="G47" s="388"/>
      <c r="H47" s="58"/>
      <c r="I47" s="58"/>
      <c r="J47" s="58"/>
      <c r="K47" s="58"/>
      <c r="L47" s="58"/>
    </row>
    <row r="48" spans="1:12">
      <c r="A48" s="57"/>
      <c r="B48" s="57"/>
      <c r="C48" s="57"/>
      <c r="D48" s="132"/>
      <c r="E48" s="91"/>
      <c r="F48" s="135">
        <f>SUM(F42:F47)</f>
        <v>122693.40000000001</v>
      </c>
      <c r="G48" s="388"/>
      <c r="H48" s="58"/>
      <c r="I48" s="58"/>
      <c r="J48" s="58"/>
      <c r="K48" s="58"/>
      <c r="L48" s="58" t="s">
        <v>200</v>
      </c>
    </row>
    <row r="49" spans="1:12">
      <c r="A49" s="57"/>
      <c r="B49" s="57"/>
      <c r="C49" s="57"/>
      <c r="D49" s="132"/>
      <c r="E49" s="91"/>
      <c r="F49" s="135"/>
      <c r="G49" s="58"/>
      <c r="H49" s="58"/>
      <c r="I49" s="58"/>
      <c r="J49" s="58"/>
      <c r="K49" s="58"/>
      <c r="L49" s="58"/>
    </row>
    <row r="50" spans="1:12">
      <c r="A50" s="57" t="s">
        <v>98</v>
      </c>
      <c r="B50" s="57" t="s">
        <v>99</v>
      </c>
      <c r="C50" s="57" t="s">
        <v>100</v>
      </c>
      <c r="D50" s="132">
        <v>1200</v>
      </c>
      <c r="E50" s="91">
        <v>5.5</v>
      </c>
      <c r="F50" s="134">
        <f t="shared" ref="F50:F55" si="2">D50*E50</f>
        <v>6600</v>
      </c>
      <c r="G50" s="388" t="s">
        <v>101</v>
      </c>
      <c r="H50" s="58"/>
      <c r="I50" s="58"/>
      <c r="J50" s="58"/>
      <c r="K50" s="58"/>
      <c r="L50" s="58"/>
    </row>
    <row r="51" spans="1:12">
      <c r="A51" s="57"/>
      <c r="B51" s="57" t="s">
        <v>102</v>
      </c>
      <c r="C51" s="57" t="s">
        <v>103</v>
      </c>
      <c r="D51" s="132">
        <v>900</v>
      </c>
      <c r="E51" s="91">
        <v>5.45</v>
      </c>
      <c r="F51" s="134">
        <f t="shared" si="2"/>
        <v>4905</v>
      </c>
      <c r="G51" s="388"/>
      <c r="H51" s="58"/>
      <c r="I51" s="58"/>
      <c r="J51" s="58"/>
      <c r="K51" s="58"/>
      <c r="L51" s="58"/>
    </row>
    <row r="52" spans="1:12">
      <c r="A52" s="57"/>
      <c r="B52" s="57"/>
      <c r="C52" s="57" t="s">
        <v>104</v>
      </c>
      <c r="D52" s="132">
        <v>900</v>
      </c>
      <c r="E52" s="91">
        <v>5.45</v>
      </c>
      <c r="F52" s="134">
        <f t="shared" si="2"/>
        <v>4905</v>
      </c>
      <c r="G52" s="388"/>
      <c r="H52" s="58"/>
      <c r="I52" s="58"/>
      <c r="J52" s="58"/>
      <c r="K52" s="58"/>
      <c r="L52" s="58"/>
    </row>
    <row r="53" spans="1:12">
      <c r="A53" s="57"/>
      <c r="B53" s="57" t="s">
        <v>105</v>
      </c>
      <c r="C53" s="57" t="s">
        <v>106</v>
      </c>
      <c r="D53" s="132">
        <v>2100</v>
      </c>
      <c r="E53" s="91">
        <v>5.2</v>
      </c>
      <c r="F53" s="134">
        <f t="shared" si="2"/>
        <v>10920</v>
      </c>
      <c r="G53" s="388"/>
      <c r="H53" s="58"/>
      <c r="I53" s="58"/>
      <c r="J53" s="58"/>
      <c r="K53" s="58"/>
      <c r="L53" s="58"/>
    </row>
    <row r="54" spans="1:12">
      <c r="A54" s="57"/>
      <c r="B54" s="57"/>
      <c r="C54" s="57" t="s">
        <v>107</v>
      </c>
      <c r="D54" s="132">
        <v>1800</v>
      </c>
      <c r="E54" s="91">
        <v>5.2</v>
      </c>
      <c r="F54" s="134">
        <f t="shared" si="2"/>
        <v>9360</v>
      </c>
      <c r="G54" s="388"/>
      <c r="H54" s="58"/>
      <c r="I54" s="58"/>
      <c r="J54" s="58"/>
      <c r="K54" s="58"/>
      <c r="L54" s="58"/>
    </row>
    <row r="55" spans="1:12">
      <c r="A55" s="57"/>
      <c r="B55" s="57"/>
      <c r="C55" s="57" t="s">
        <v>108</v>
      </c>
      <c r="D55" s="132">
        <v>900</v>
      </c>
      <c r="E55" s="91">
        <v>5.2</v>
      </c>
      <c r="F55" s="134">
        <f t="shared" si="2"/>
        <v>4680</v>
      </c>
      <c r="G55" s="388"/>
      <c r="H55" s="58"/>
      <c r="I55" s="58"/>
      <c r="J55" s="58"/>
      <c r="K55" s="58"/>
      <c r="L55" s="58"/>
    </row>
    <row r="56" spans="1:12">
      <c r="A56" s="57"/>
      <c r="B56" s="57"/>
      <c r="C56" s="57"/>
      <c r="D56" s="132"/>
      <c r="E56" s="91"/>
      <c r="F56" s="135">
        <f>SUM(F50:F55)</f>
        <v>41370</v>
      </c>
      <c r="G56" s="388"/>
      <c r="H56" s="58"/>
      <c r="I56" s="58"/>
      <c r="J56" s="58"/>
      <c r="K56" s="58"/>
      <c r="L56" s="58" t="s">
        <v>200</v>
      </c>
    </row>
    <row r="57" spans="1:12">
      <c r="A57" s="57"/>
      <c r="B57" s="57"/>
      <c r="C57" s="57"/>
      <c r="D57" s="132"/>
      <c r="E57" s="91"/>
      <c r="F57" s="135"/>
      <c r="G57" s="58"/>
      <c r="H57" s="58"/>
      <c r="I57" s="58"/>
      <c r="J57" s="58"/>
      <c r="K57" s="58"/>
      <c r="L57" s="58"/>
    </row>
    <row r="58" spans="1:12">
      <c r="A58" s="57" t="s">
        <v>109</v>
      </c>
      <c r="B58" s="57" t="s">
        <v>110</v>
      </c>
      <c r="C58" s="57" t="s">
        <v>111</v>
      </c>
      <c r="D58" s="132">
        <v>120</v>
      </c>
      <c r="E58" s="91">
        <v>7.03</v>
      </c>
      <c r="F58" s="134">
        <f>D58*E58</f>
        <v>843.6</v>
      </c>
      <c r="G58" s="388" t="s">
        <v>112</v>
      </c>
      <c r="H58" s="58"/>
      <c r="I58" s="58"/>
      <c r="J58" s="58"/>
      <c r="K58" s="58"/>
      <c r="L58" s="58"/>
    </row>
    <row r="59" spans="1:12">
      <c r="A59" s="57"/>
      <c r="B59" s="57"/>
      <c r="C59" s="57"/>
      <c r="D59" s="132"/>
      <c r="E59" s="91"/>
      <c r="F59" s="135">
        <f>SUM(F58)</f>
        <v>843.6</v>
      </c>
      <c r="G59" s="388"/>
      <c r="H59" s="58"/>
      <c r="I59" s="58"/>
      <c r="J59" s="58"/>
      <c r="K59" s="58"/>
      <c r="L59" s="58" t="s">
        <v>200</v>
      </c>
    </row>
    <row r="60" spans="1:12">
      <c r="A60" s="57"/>
      <c r="B60" s="57"/>
      <c r="C60" s="57"/>
      <c r="D60" s="132"/>
      <c r="E60" s="91"/>
      <c r="F60" s="135"/>
      <c r="G60" s="131"/>
      <c r="H60" s="58"/>
      <c r="I60" s="58"/>
      <c r="J60" s="58"/>
      <c r="K60" s="58"/>
      <c r="L60" s="58"/>
    </row>
    <row r="61" spans="1:12">
      <c r="A61" s="57" t="s">
        <v>113</v>
      </c>
      <c r="B61" s="57" t="s">
        <v>114</v>
      </c>
      <c r="C61" s="57" t="s">
        <v>115</v>
      </c>
      <c r="D61" s="132">
        <v>1998</v>
      </c>
      <c r="E61" s="91">
        <v>5.2</v>
      </c>
      <c r="F61" s="134">
        <f>D61*E61</f>
        <v>10389.6</v>
      </c>
      <c r="G61" s="388" t="s">
        <v>116</v>
      </c>
      <c r="H61" s="58"/>
      <c r="I61" s="58"/>
      <c r="J61" s="58"/>
      <c r="K61" s="58"/>
      <c r="L61" s="58"/>
    </row>
    <row r="62" spans="1:12">
      <c r="A62" s="57"/>
      <c r="B62" s="57"/>
      <c r="C62" s="57" t="s">
        <v>117</v>
      </c>
      <c r="D62" s="132">
        <v>162</v>
      </c>
      <c r="E62" s="91">
        <v>5.2</v>
      </c>
      <c r="F62" s="134">
        <f>D62*E62</f>
        <v>842.4</v>
      </c>
      <c r="G62" s="388"/>
      <c r="H62" s="58"/>
      <c r="I62" s="58"/>
      <c r="J62" s="58"/>
      <c r="K62" s="58"/>
      <c r="L62" s="58"/>
    </row>
    <row r="63" spans="1:12">
      <c r="A63" s="57"/>
      <c r="B63" s="57" t="s">
        <v>118</v>
      </c>
      <c r="C63" s="57" t="s">
        <v>119</v>
      </c>
      <c r="D63" s="132">
        <v>888</v>
      </c>
      <c r="E63" s="91">
        <v>5.6</v>
      </c>
      <c r="F63" s="134">
        <f>D63*E63</f>
        <v>4972.7999999999993</v>
      </c>
      <c r="G63" s="388"/>
      <c r="H63" s="58"/>
      <c r="I63" s="58"/>
      <c r="J63" s="58"/>
      <c r="K63" s="58"/>
      <c r="L63" s="58"/>
    </row>
    <row r="64" spans="1:12">
      <c r="A64" s="57"/>
      <c r="B64" s="57"/>
      <c r="C64" s="57" t="s">
        <v>120</v>
      </c>
      <c r="D64" s="132">
        <v>72</v>
      </c>
      <c r="E64" s="91">
        <v>5.6</v>
      </c>
      <c r="F64" s="134">
        <f>D64*E64</f>
        <v>403.2</v>
      </c>
      <c r="G64" s="388"/>
      <c r="H64" s="58"/>
      <c r="I64" s="58"/>
      <c r="J64" s="58"/>
      <c r="K64" s="58"/>
      <c r="L64" s="58"/>
    </row>
    <row r="65" spans="1:12">
      <c r="A65" s="57"/>
      <c r="B65" s="57"/>
      <c r="C65" s="57"/>
      <c r="D65" s="132"/>
      <c r="E65" s="91"/>
      <c r="F65" s="135">
        <f>SUM(F61:F64)</f>
        <v>16608</v>
      </c>
      <c r="G65" s="388"/>
      <c r="H65" s="58"/>
      <c r="I65" s="58"/>
      <c r="J65" s="58"/>
      <c r="K65" s="58"/>
      <c r="L65" s="58" t="s">
        <v>200</v>
      </c>
    </row>
    <row r="66" spans="1:12">
      <c r="A66" s="57" t="s">
        <v>121</v>
      </c>
      <c r="B66" s="57" t="s">
        <v>114</v>
      </c>
      <c r="C66" s="57" t="s">
        <v>122</v>
      </c>
      <c r="D66" s="132">
        <v>540</v>
      </c>
      <c r="E66" s="91">
        <v>5.2</v>
      </c>
      <c r="F66" s="134">
        <f>D66*E66</f>
        <v>2808</v>
      </c>
      <c r="G66" s="388"/>
      <c r="H66" s="58"/>
      <c r="I66" s="58"/>
      <c r="J66" s="58"/>
      <c r="K66" s="58"/>
      <c r="L66" s="58"/>
    </row>
    <row r="67" spans="1:12">
      <c r="A67" s="57"/>
      <c r="B67" s="57" t="s">
        <v>118</v>
      </c>
      <c r="C67" s="57" t="s">
        <v>123</v>
      </c>
      <c r="D67" s="132">
        <v>240</v>
      </c>
      <c r="E67" s="91">
        <v>5.6</v>
      </c>
      <c r="F67" s="134">
        <f>D67*E67</f>
        <v>1344</v>
      </c>
      <c r="G67" s="388"/>
      <c r="H67" s="58"/>
      <c r="I67" s="58"/>
      <c r="J67" s="58"/>
      <c r="K67" s="58"/>
      <c r="L67" s="58"/>
    </row>
    <row r="68" spans="1:12">
      <c r="A68" s="57"/>
      <c r="B68" s="57"/>
      <c r="C68" s="57"/>
      <c r="D68" s="132"/>
      <c r="E68" s="91"/>
      <c r="F68" s="135">
        <f>SUM(F66:F67)</f>
        <v>4152</v>
      </c>
      <c r="G68" s="388"/>
      <c r="H68" s="58"/>
      <c r="I68" s="58"/>
      <c r="J68" s="58"/>
      <c r="K68" s="58"/>
      <c r="L68" s="58" t="s">
        <v>200</v>
      </c>
    </row>
    <row r="69" spans="1:12">
      <c r="A69" s="57"/>
      <c r="B69" s="57"/>
      <c r="C69" s="57"/>
      <c r="D69" s="132"/>
      <c r="E69" s="91"/>
      <c r="F69" s="134"/>
      <c r="G69" s="58"/>
      <c r="H69" s="58"/>
      <c r="I69" s="58"/>
      <c r="J69" s="58"/>
      <c r="K69" s="58"/>
      <c r="L69" s="58"/>
    </row>
    <row r="70" spans="1:12">
      <c r="A70" s="57" t="s">
        <v>124</v>
      </c>
      <c r="B70" s="57" t="s">
        <v>125</v>
      </c>
      <c r="C70" s="57" t="s">
        <v>126</v>
      </c>
      <c r="D70" s="132">
        <v>3600</v>
      </c>
      <c r="E70" s="91">
        <v>5.3</v>
      </c>
      <c r="F70" s="134">
        <f>D70*E70</f>
        <v>19080</v>
      </c>
      <c r="G70" s="388" t="s">
        <v>127</v>
      </c>
      <c r="H70" s="58"/>
      <c r="I70" s="58"/>
      <c r="J70" s="58"/>
      <c r="K70" s="58"/>
      <c r="L70" s="58"/>
    </row>
    <row r="71" spans="1:12">
      <c r="A71" s="57"/>
      <c r="B71" s="57" t="s">
        <v>128</v>
      </c>
      <c r="C71" s="57" t="s">
        <v>129</v>
      </c>
      <c r="D71" s="132">
        <v>1200</v>
      </c>
      <c r="E71" s="91">
        <v>6.35</v>
      </c>
      <c r="F71" s="134">
        <f>D71*E71</f>
        <v>7620</v>
      </c>
      <c r="G71" s="388"/>
      <c r="H71" s="58"/>
      <c r="I71" s="58"/>
      <c r="J71" s="58"/>
      <c r="K71" s="58"/>
      <c r="L71" s="58"/>
    </row>
    <row r="72" spans="1:12">
      <c r="A72" s="57"/>
      <c r="B72" s="57" t="s">
        <v>130</v>
      </c>
      <c r="C72" s="57" t="s">
        <v>131</v>
      </c>
      <c r="D72" s="132">
        <v>324</v>
      </c>
      <c r="E72" s="91">
        <v>6.55</v>
      </c>
      <c r="F72" s="134">
        <f>D72*E72</f>
        <v>2122.1999999999998</v>
      </c>
      <c r="G72" s="388"/>
      <c r="H72" s="58"/>
      <c r="I72" s="58"/>
      <c r="J72" s="58"/>
      <c r="K72" s="58"/>
      <c r="L72" s="58"/>
    </row>
    <row r="73" spans="1:12">
      <c r="A73" s="57"/>
      <c r="B73" s="57"/>
      <c r="C73" s="57"/>
      <c r="D73" s="132"/>
      <c r="E73" s="91"/>
      <c r="F73" s="135">
        <f>SUM(F70:F72)</f>
        <v>28822.2</v>
      </c>
      <c r="G73" s="388"/>
      <c r="H73" s="58"/>
      <c r="I73" s="58"/>
      <c r="J73" s="58"/>
      <c r="K73" s="58"/>
      <c r="L73" s="58"/>
    </row>
    <row r="74" spans="1:12">
      <c r="A74" s="57"/>
      <c r="B74" s="57"/>
      <c r="C74" s="57"/>
      <c r="D74" s="389" t="s">
        <v>132</v>
      </c>
      <c r="E74" s="389"/>
      <c r="F74" s="135">
        <v>527.88</v>
      </c>
      <c r="G74" s="131"/>
      <c r="H74" s="58"/>
      <c r="I74" s="58"/>
      <c r="J74" s="58"/>
      <c r="K74" s="58"/>
      <c r="L74" s="58"/>
    </row>
    <row r="75" spans="1:12">
      <c r="A75" s="57"/>
      <c r="B75" s="57"/>
      <c r="C75" s="57"/>
      <c r="D75" s="389" t="s">
        <v>133</v>
      </c>
      <c r="E75" s="389"/>
      <c r="F75" s="135">
        <v>513.79999999999995</v>
      </c>
      <c r="G75" s="131"/>
      <c r="H75" s="58"/>
      <c r="I75" s="58"/>
      <c r="J75" s="58"/>
      <c r="K75" s="58"/>
      <c r="L75" s="58"/>
    </row>
    <row r="76" spans="1:12">
      <c r="A76" s="57"/>
      <c r="B76" s="57"/>
      <c r="C76" s="57"/>
      <c r="D76" s="132"/>
      <c r="E76" s="92" t="s">
        <v>201</v>
      </c>
      <c r="F76" s="135">
        <f>F73-F74-F75</f>
        <v>27780.52</v>
      </c>
      <c r="G76" s="131"/>
      <c r="H76" s="58"/>
      <c r="I76" s="58"/>
      <c r="J76" s="58"/>
      <c r="K76" s="58"/>
      <c r="L76" s="58" t="s">
        <v>202</v>
      </c>
    </row>
    <row r="77" spans="1:12">
      <c r="A77" s="57"/>
      <c r="B77" s="57"/>
      <c r="C77" s="57"/>
      <c r="D77" s="132"/>
      <c r="E77" s="91"/>
      <c r="F77" s="135"/>
      <c r="G77" s="58"/>
      <c r="H77" s="58"/>
      <c r="I77" s="58"/>
      <c r="J77" s="58"/>
      <c r="K77" s="58"/>
      <c r="L77" s="58"/>
    </row>
    <row r="78" spans="1:12">
      <c r="A78" s="57" t="s">
        <v>134</v>
      </c>
      <c r="B78" s="57" t="s">
        <v>110</v>
      </c>
      <c r="C78" s="57" t="s">
        <v>135</v>
      </c>
      <c r="D78" s="132">
        <v>13152</v>
      </c>
      <c r="E78" s="91">
        <v>7.03</v>
      </c>
      <c r="F78" s="134">
        <f t="shared" ref="F78:F85" si="3">D78*E78</f>
        <v>92458.559999999998</v>
      </c>
      <c r="G78" s="388" t="s">
        <v>136</v>
      </c>
      <c r="H78" s="58"/>
      <c r="I78" s="58"/>
      <c r="J78" s="58"/>
      <c r="K78" s="58"/>
      <c r="L78" s="58"/>
    </row>
    <row r="79" spans="1:12">
      <c r="A79" s="57"/>
      <c r="B79" s="57"/>
      <c r="C79" s="57" t="s">
        <v>137</v>
      </c>
      <c r="D79" s="132">
        <v>3000</v>
      </c>
      <c r="E79" s="91">
        <v>6.73</v>
      </c>
      <c r="F79" s="134">
        <f t="shared" si="3"/>
        <v>20190</v>
      </c>
      <c r="G79" s="388"/>
      <c r="H79" s="58"/>
      <c r="I79" s="58"/>
      <c r="J79" s="58"/>
      <c r="K79" s="58"/>
      <c r="L79" s="58"/>
    </row>
    <row r="80" spans="1:12">
      <c r="A80" s="57"/>
      <c r="B80" s="57"/>
      <c r="C80" s="57"/>
      <c r="D80" s="132"/>
      <c r="E80" s="91"/>
      <c r="F80" s="135">
        <f>SUM(F78:F79)</f>
        <v>112648.56</v>
      </c>
      <c r="G80" s="388"/>
      <c r="H80" s="58"/>
      <c r="I80" s="58"/>
      <c r="J80" s="58"/>
      <c r="K80" s="58"/>
      <c r="L80" s="58" t="s">
        <v>203</v>
      </c>
    </row>
    <row r="81" spans="1:12">
      <c r="A81" s="57" t="s">
        <v>138</v>
      </c>
      <c r="B81" s="57" t="s">
        <v>110</v>
      </c>
      <c r="C81" s="57" t="s">
        <v>139</v>
      </c>
      <c r="D81" s="132">
        <v>2656</v>
      </c>
      <c r="E81" s="91">
        <v>7.03</v>
      </c>
      <c r="F81" s="134">
        <f t="shared" si="3"/>
        <v>18671.68</v>
      </c>
      <c r="G81" s="388"/>
      <c r="H81" s="58"/>
      <c r="I81" s="58"/>
      <c r="J81" s="58"/>
      <c r="K81" s="58"/>
      <c r="L81" s="58"/>
    </row>
    <row r="82" spans="1:12">
      <c r="A82" s="57"/>
      <c r="B82" s="57"/>
      <c r="C82" s="57" t="s">
        <v>140</v>
      </c>
      <c r="D82" s="132">
        <v>968</v>
      </c>
      <c r="E82" s="91">
        <v>7.03</v>
      </c>
      <c r="F82" s="134">
        <f t="shared" si="3"/>
        <v>6805.04</v>
      </c>
      <c r="G82" s="388"/>
      <c r="H82" s="58"/>
      <c r="I82" s="58"/>
      <c r="J82" s="58"/>
      <c r="K82" s="58"/>
      <c r="L82" s="58"/>
    </row>
    <row r="83" spans="1:12">
      <c r="A83" s="57"/>
      <c r="B83" s="57"/>
      <c r="C83" s="57" t="s">
        <v>141</v>
      </c>
      <c r="D83" s="132">
        <v>13048</v>
      </c>
      <c r="E83" s="91">
        <v>7.03</v>
      </c>
      <c r="F83" s="134">
        <f t="shared" si="3"/>
        <v>91727.44</v>
      </c>
      <c r="G83" s="388"/>
      <c r="H83" s="58"/>
      <c r="I83" s="58"/>
      <c r="J83" s="58"/>
      <c r="K83" s="58"/>
      <c r="L83" s="58"/>
    </row>
    <row r="84" spans="1:12">
      <c r="A84" s="57"/>
      <c r="B84" s="57"/>
      <c r="C84" s="57" t="s">
        <v>142</v>
      </c>
      <c r="D84" s="132">
        <v>8528</v>
      </c>
      <c r="E84" s="91">
        <v>7.03</v>
      </c>
      <c r="F84" s="134">
        <f t="shared" si="3"/>
        <v>59951.840000000004</v>
      </c>
      <c r="G84" s="388"/>
      <c r="H84" s="58"/>
      <c r="I84" s="58"/>
      <c r="J84" s="58"/>
      <c r="K84" s="58"/>
      <c r="L84" s="58"/>
    </row>
    <row r="85" spans="1:12">
      <c r="A85" s="57"/>
      <c r="B85" s="57"/>
      <c r="C85" s="57" t="s">
        <v>143</v>
      </c>
      <c r="D85" s="132">
        <v>744</v>
      </c>
      <c r="E85" s="91">
        <v>7.03</v>
      </c>
      <c r="F85" s="134">
        <f t="shared" si="3"/>
        <v>5230.3200000000006</v>
      </c>
      <c r="G85" s="388"/>
      <c r="H85" s="58"/>
      <c r="I85" s="58"/>
      <c r="J85" s="58"/>
      <c r="K85" s="58"/>
      <c r="L85" s="58"/>
    </row>
    <row r="86" spans="1:12">
      <c r="A86" s="57"/>
      <c r="B86" s="57"/>
      <c r="C86" s="57"/>
      <c r="D86" s="132"/>
      <c r="E86" s="91"/>
      <c r="F86" s="135">
        <f>SUM(F81:F85)</f>
        <v>182386.32</v>
      </c>
      <c r="G86" s="388"/>
      <c r="H86" s="58"/>
      <c r="I86" s="58"/>
      <c r="J86" s="58"/>
      <c r="K86" s="58"/>
      <c r="L86" s="58" t="s">
        <v>203</v>
      </c>
    </row>
    <row r="87" spans="1:12">
      <c r="A87" s="57"/>
      <c r="B87" s="57"/>
      <c r="C87" s="57"/>
      <c r="D87" s="132"/>
      <c r="E87" s="91"/>
      <c r="F87" s="134"/>
      <c r="G87" s="131"/>
      <c r="H87" s="58"/>
      <c r="I87" s="58"/>
      <c r="J87" s="58"/>
      <c r="K87" s="58"/>
      <c r="L87" s="58"/>
    </row>
    <row r="88" spans="1:12">
      <c r="A88" s="57" t="s">
        <v>144</v>
      </c>
      <c r="B88" s="57" t="s">
        <v>145</v>
      </c>
      <c r="C88" s="57" t="s">
        <v>146</v>
      </c>
      <c r="D88" s="132">
        <v>2224</v>
      </c>
      <c r="E88" s="91">
        <v>6.7</v>
      </c>
      <c r="F88" s="134">
        <f t="shared" ref="F88:F96" si="4">D88*E88</f>
        <v>14900.800000000001</v>
      </c>
      <c r="G88" s="388" t="s">
        <v>147</v>
      </c>
      <c r="H88" s="58"/>
      <c r="I88" s="58"/>
      <c r="J88" s="58"/>
      <c r="K88" s="58"/>
      <c r="L88" s="58"/>
    </row>
    <row r="89" spans="1:12">
      <c r="A89" s="57"/>
      <c r="B89" s="57"/>
      <c r="C89" s="57"/>
      <c r="D89" s="132">
        <v>832</v>
      </c>
      <c r="E89" s="91">
        <v>7.05</v>
      </c>
      <c r="F89" s="134">
        <f t="shared" si="4"/>
        <v>5865.5999999999995</v>
      </c>
      <c r="G89" s="388"/>
      <c r="H89" s="58"/>
      <c r="I89" s="58"/>
      <c r="J89" s="58"/>
      <c r="K89" s="58"/>
      <c r="L89" s="58"/>
    </row>
    <row r="90" spans="1:12">
      <c r="A90" s="57"/>
      <c r="B90" s="57"/>
      <c r="C90" s="57" t="s">
        <v>148</v>
      </c>
      <c r="D90" s="132">
        <v>1096</v>
      </c>
      <c r="E90" s="91">
        <v>6.7</v>
      </c>
      <c r="F90" s="134">
        <f t="shared" si="4"/>
        <v>7343.2</v>
      </c>
      <c r="G90" s="388"/>
      <c r="H90" s="58"/>
      <c r="I90" s="58"/>
      <c r="J90" s="58"/>
      <c r="K90" s="58"/>
      <c r="L90" s="58"/>
    </row>
    <row r="91" spans="1:12">
      <c r="A91" s="57"/>
      <c r="B91" s="57"/>
      <c r="C91" s="57"/>
      <c r="D91" s="132">
        <v>360</v>
      </c>
      <c r="E91" s="91">
        <v>7.05</v>
      </c>
      <c r="F91" s="134">
        <f t="shared" si="4"/>
        <v>2538</v>
      </c>
      <c r="G91" s="388"/>
      <c r="H91" s="58"/>
      <c r="I91" s="58"/>
      <c r="J91" s="58"/>
      <c r="K91" s="58"/>
      <c r="L91" s="58"/>
    </row>
    <row r="92" spans="1:12">
      <c r="A92" s="57"/>
      <c r="B92" s="57"/>
      <c r="C92" s="57" t="s">
        <v>149</v>
      </c>
      <c r="D92" s="132">
        <v>304</v>
      </c>
      <c r="E92" s="91">
        <v>6.7</v>
      </c>
      <c r="F92" s="134">
        <f t="shared" si="4"/>
        <v>2036.8</v>
      </c>
      <c r="G92" s="388"/>
      <c r="H92" s="58"/>
      <c r="I92" s="58"/>
      <c r="J92" s="58"/>
      <c r="K92" s="58"/>
      <c r="L92" s="58"/>
    </row>
    <row r="93" spans="1:12">
      <c r="A93" s="57"/>
      <c r="B93" s="57"/>
      <c r="C93" s="57"/>
      <c r="D93" s="132">
        <v>64</v>
      </c>
      <c r="E93" s="91">
        <v>7.05</v>
      </c>
      <c r="F93" s="134">
        <f t="shared" si="4"/>
        <v>451.2</v>
      </c>
      <c r="G93" s="388"/>
      <c r="H93" s="58"/>
      <c r="I93" s="58"/>
      <c r="J93" s="58"/>
      <c r="K93" s="58"/>
      <c r="L93" s="58"/>
    </row>
    <row r="94" spans="1:12">
      <c r="A94" s="57"/>
      <c r="B94" s="57"/>
      <c r="C94" s="57" t="s">
        <v>150</v>
      </c>
      <c r="D94" s="132">
        <v>696</v>
      </c>
      <c r="E94" s="91">
        <v>6.7</v>
      </c>
      <c r="F94" s="134">
        <f t="shared" si="4"/>
        <v>4663.2</v>
      </c>
      <c r="G94" s="388"/>
      <c r="H94" s="58"/>
      <c r="I94" s="58"/>
      <c r="J94" s="58"/>
      <c r="K94" s="58"/>
      <c r="L94" s="58"/>
    </row>
    <row r="95" spans="1:12">
      <c r="A95" s="57"/>
      <c r="B95" s="57"/>
      <c r="C95" s="57"/>
      <c r="D95" s="132">
        <v>184</v>
      </c>
      <c r="E95" s="91">
        <v>7.05</v>
      </c>
      <c r="F95" s="134">
        <f t="shared" si="4"/>
        <v>1297.2</v>
      </c>
      <c r="G95" s="388"/>
      <c r="H95" s="58"/>
      <c r="I95" s="58"/>
      <c r="J95" s="58"/>
      <c r="K95" s="58"/>
      <c r="L95" s="58"/>
    </row>
    <row r="96" spans="1:12">
      <c r="A96" s="57"/>
      <c r="B96" s="57" t="s">
        <v>151</v>
      </c>
      <c r="C96" s="57" t="s">
        <v>152</v>
      </c>
      <c r="D96" s="132">
        <v>360</v>
      </c>
      <c r="E96" s="91">
        <v>7.15</v>
      </c>
      <c r="F96" s="134">
        <f t="shared" si="4"/>
        <v>2574</v>
      </c>
      <c r="G96" s="388"/>
      <c r="H96" s="58"/>
      <c r="I96" s="58"/>
      <c r="J96" s="58"/>
      <c r="K96" s="58"/>
      <c r="L96" s="58"/>
    </row>
    <row r="97" spans="1:12">
      <c r="A97" s="57"/>
      <c r="B97" s="57"/>
      <c r="C97" s="57"/>
      <c r="D97" s="132"/>
      <c r="E97" s="91"/>
      <c r="F97" s="135">
        <f>SUM(F88:F96)</f>
        <v>41669.999999999993</v>
      </c>
      <c r="G97" s="388"/>
      <c r="H97" s="58"/>
      <c r="I97" s="58"/>
      <c r="J97" s="58"/>
      <c r="K97" s="58"/>
      <c r="L97" s="58" t="s">
        <v>204</v>
      </c>
    </row>
    <row r="98" spans="1:12">
      <c r="A98" s="60"/>
      <c r="B98" s="60"/>
      <c r="C98" s="60"/>
      <c r="D98" s="138"/>
      <c r="E98" s="93"/>
      <c r="F98" s="139"/>
      <c r="G98" s="61"/>
      <c r="H98" s="21"/>
      <c r="I98" s="21"/>
      <c r="J98" s="21"/>
      <c r="K98" s="21"/>
      <c r="L98" s="61"/>
    </row>
    <row r="99" spans="1:12" s="64" customFormat="1">
      <c r="A99" s="63" t="s">
        <v>180</v>
      </c>
      <c r="B99" s="63" t="s">
        <v>181</v>
      </c>
      <c r="C99" s="63" t="s">
        <v>182</v>
      </c>
      <c r="D99" s="140">
        <v>3544</v>
      </c>
      <c r="E99" s="94">
        <v>7.8</v>
      </c>
      <c r="F99" s="141">
        <f>D99*E99</f>
        <v>27643.200000000001</v>
      </c>
      <c r="G99" s="62">
        <v>43334</v>
      </c>
      <c r="H99" s="62">
        <v>43348</v>
      </c>
      <c r="I99" s="62">
        <v>43355</v>
      </c>
      <c r="J99" s="62">
        <f>I99+20</f>
        <v>43375</v>
      </c>
      <c r="K99" s="62" t="s">
        <v>176</v>
      </c>
      <c r="L99" s="391" t="s">
        <v>211</v>
      </c>
    </row>
    <row r="100" spans="1:12" s="64" customFormat="1">
      <c r="A100" s="63"/>
      <c r="B100" s="63"/>
      <c r="C100" s="63" t="s">
        <v>183</v>
      </c>
      <c r="D100" s="140">
        <v>800</v>
      </c>
      <c r="E100" s="94">
        <v>7.5</v>
      </c>
      <c r="F100" s="141">
        <f>D100*E100</f>
        <v>6000</v>
      </c>
      <c r="G100" s="62"/>
      <c r="H100" s="62"/>
      <c r="I100" s="62"/>
      <c r="J100" s="62"/>
      <c r="K100" s="62"/>
      <c r="L100" s="391"/>
    </row>
    <row r="101" spans="1:12" s="64" customFormat="1">
      <c r="A101" s="63"/>
      <c r="B101" s="63"/>
      <c r="C101" s="63" t="s">
        <v>184</v>
      </c>
      <c r="D101" s="140">
        <v>2088</v>
      </c>
      <c r="E101" s="94">
        <v>7.8</v>
      </c>
      <c r="F101" s="141">
        <f>D101*E101</f>
        <v>16286.4</v>
      </c>
      <c r="G101" s="62"/>
      <c r="H101" s="62"/>
      <c r="I101" s="62"/>
      <c r="J101" s="62"/>
      <c r="K101" s="62"/>
      <c r="L101" s="391"/>
    </row>
    <row r="102" spans="1:12" s="64" customFormat="1">
      <c r="A102" s="63"/>
      <c r="B102" s="63"/>
      <c r="C102" s="63" t="s">
        <v>185</v>
      </c>
      <c r="D102" s="140">
        <v>4480</v>
      </c>
      <c r="E102" s="94">
        <v>7.8</v>
      </c>
      <c r="F102" s="141">
        <f>D102*E102</f>
        <v>34944</v>
      </c>
      <c r="G102" s="62"/>
      <c r="H102" s="62"/>
      <c r="I102" s="62"/>
      <c r="J102" s="62"/>
      <c r="K102" s="62"/>
      <c r="L102" s="391"/>
    </row>
    <row r="103" spans="1:12" s="64" customFormat="1">
      <c r="A103" s="63"/>
      <c r="B103" s="63"/>
      <c r="C103" s="63" t="s">
        <v>186</v>
      </c>
      <c r="D103" s="140">
        <v>24</v>
      </c>
      <c r="E103" s="94">
        <v>7.8</v>
      </c>
      <c r="F103" s="141">
        <f>D103*E103</f>
        <v>187.2</v>
      </c>
      <c r="G103" s="62"/>
      <c r="H103" s="62"/>
      <c r="I103" s="62"/>
      <c r="J103" s="62"/>
      <c r="K103" s="62"/>
      <c r="L103" s="391"/>
    </row>
    <row r="104" spans="1:12" s="64" customFormat="1">
      <c r="A104" s="63"/>
      <c r="B104" s="63"/>
      <c r="C104" s="63"/>
      <c r="D104" s="140"/>
      <c r="E104" s="94"/>
      <c r="F104" s="142">
        <f>SUM(F99:F103)</f>
        <v>85060.800000000003</v>
      </c>
      <c r="G104" s="62"/>
      <c r="H104" s="62"/>
      <c r="I104" s="62"/>
      <c r="J104" s="62"/>
      <c r="K104" s="62"/>
      <c r="L104" s="391"/>
    </row>
    <row r="105" spans="1:12">
      <c r="A105" s="60"/>
      <c r="B105" s="60"/>
      <c r="C105" s="60"/>
      <c r="D105" s="138"/>
      <c r="E105" s="93"/>
      <c r="F105" s="139"/>
      <c r="G105" s="61"/>
      <c r="H105" s="21"/>
      <c r="I105" s="21"/>
      <c r="J105" s="21"/>
      <c r="K105" s="21"/>
      <c r="L105" s="61"/>
    </row>
    <row r="106" spans="1:12" s="72" customFormat="1">
      <c r="A106" s="79" t="s">
        <v>225</v>
      </c>
      <c r="B106" s="79" t="s">
        <v>226</v>
      </c>
      <c r="C106" s="79" t="s">
        <v>227</v>
      </c>
      <c r="D106" s="143">
        <v>15208</v>
      </c>
      <c r="E106" s="95">
        <v>5.15</v>
      </c>
      <c r="F106" s="144">
        <f t="shared" ref="F106:F112" si="5">D106*E106</f>
        <v>78321.200000000012</v>
      </c>
      <c r="G106" s="68">
        <v>43339</v>
      </c>
      <c r="H106" s="68">
        <v>43355</v>
      </c>
      <c r="I106" s="68">
        <v>43364</v>
      </c>
      <c r="J106" s="68">
        <f>I106+20</f>
        <v>43384</v>
      </c>
      <c r="K106" s="68" t="s">
        <v>176</v>
      </c>
      <c r="L106" s="392" t="s">
        <v>228</v>
      </c>
    </row>
    <row r="107" spans="1:12" s="72" customFormat="1">
      <c r="A107" s="79"/>
      <c r="B107" s="79"/>
      <c r="C107" s="79"/>
      <c r="D107" s="143">
        <v>11256</v>
      </c>
      <c r="E107" s="95">
        <v>5.3</v>
      </c>
      <c r="F107" s="144">
        <f t="shared" si="5"/>
        <v>59656.799999999996</v>
      </c>
      <c r="G107" s="68"/>
      <c r="H107" s="68"/>
      <c r="I107" s="68"/>
      <c r="J107" s="68"/>
      <c r="K107" s="68"/>
      <c r="L107" s="392"/>
    </row>
    <row r="108" spans="1:12" s="72" customFormat="1">
      <c r="A108" s="79"/>
      <c r="B108" s="79"/>
      <c r="C108" s="79" t="s">
        <v>229</v>
      </c>
      <c r="D108" s="143">
        <v>8408</v>
      </c>
      <c r="E108" s="95">
        <v>5.15</v>
      </c>
      <c r="F108" s="144">
        <f t="shared" si="5"/>
        <v>43301.200000000004</v>
      </c>
      <c r="G108" s="68"/>
      <c r="H108" s="68"/>
      <c r="I108" s="68"/>
      <c r="J108" s="68"/>
      <c r="K108" s="68"/>
      <c r="L108" s="392"/>
    </row>
    <row r="109" spans="1:12" s="72" customFormat="1">
      <c r="A109" s="79"/>
      <c r="B109" s="79"/>
      <c r="C109" s="79"/>
      <c r="D109" s="143">
        <v>6416</v>
      </c>
      <c r="E109" s="95">
        <v>5.3</v>
      </c>
      <c r="F109" s="144">
        <f t="shared" si="5"/>
        <v>34004.799999999996</v>
      </c>
      <c r="G109" s="68"/>
      <c r="H109" s="68"/>
      <c r="I109" s="68"/>
      <c r="J109" s="68"/>
      <c r="K109" s="68"/>
      <c r="L109" s="392"/>
    </row>
    <row r="110" spans="1:12" s="72" customFormat="1">
      <c r="A110" s="79"/>
      <c r="B110" s="79"/>
      <c r="C110" s="79" t="s">
        <v>230</v>
      </c>
      <c r="D110" s="143">
        <v>6648</v>
      </c>
      <c r="E110" s="95">
        <v>5.15</v>
      </c>
      <c r="F110" s="144">
        <f t="shared" si="5"/>
        <v>34237.200000000004</v>
      </c>
      <c r="G110" s="68"/>
      <c r="H110" s="68"/>
      <c r="I110" s="68"/>
      <c r="J110" s="68"/>
      <c r="K110" s="68"/>
      <c r="L110" s="392"/>
    </row>
    <row r="111" spans="1:12" s="72" customFormat="1">
      <c r="A111" s="79"/>
      <c r="B111" s="79" t="s">
        <v>231</v>
      </c>
      <c r="C111" s="79" t="s">
        <v>232</v>
      </c>
      <c r="D111" s="143">
        <v>856</v>
      </c>
      <c r="E111" s="95">
        <v>5.7</v>
      </c>
      <c r="F111" s="144">
        <f t="shared" si="5"/>
        <v>4879.2</v>
      </c>
      <c r="G111" s="68"/>
      <c r="H111" s="68"/>
      <c r="I111" s="68"/>
      <c r="J111" s="68"/>
      <c r="K111" s="68" t="s">
        <v>224</v>
      </c>
      <c r="L111" s="392"/>
    </row>
    <row r="112" spans="1:12" s="72" customFormat="1">
      <c r="A112" s="79"/>
      <c r="B112" s="79"/>
      <c r="C112" s="79" t="s">
        <v>233</v>
      </c>
      <c r="D112" s="143">
        <v>352</v>
      </c>
      <c r="E112" s="95">
        <v>5.7</v>
      </c>
      <c r="F112" s="144">
        <f t="shared" si="5"/>
        <v>2006.4</v>
      </c>
      <c r="G112" s="68"/>
      <c r="H112" s="68"/>
      <c r="I112" s="68"/>
      <c r="J112" s="68"/>
      <c r="K112" s="68"/>
      <c r="L112" s="392"/>
    </row>
    <row r="113" spans="1:12" s="72" customFormat="1">
      <c r="A113" s="79"/>
      <c r="B113" s="79"/>
      <c r="C113" s="79"/>
      <c r="D113" s="143"/>
      <c r="E113" s="95"/>
      <c r="F113" s="145">
        <f>SUM(F106:F112)</f>
        <v>256406.80000000002</v>
      </c>
      <c r="G113" s="68"/>
      <c r="H113" s="68"/>
      <c r="I113" s="68"/>
      <c r="J113" s="68"/>
      <c r="K113" s="68"/>
      <c r="L113" s="392"/>
    </row>
    <row r="114" spans="1:12" s="72" customFormat="1">
      <c r="A114" s="79"/>
      <c r="B114" s="79"/>
      <c r="C114" s="79"/>
      <c r="D114" s="143"/>
      <c r="E114" s="95"/>
      <c r="F114" s="144"/>
      <c r="G114" s="68"/>
      <c r="H114" s="68"/>
      <c r="I114" s="68"/>
      <c r="J114" s="68"/>
      <c r="K114" s="68"/>
      <c r="L114" s="392"/>
    </row>
    <row r="115" spans="1:12" s="72" customFormat="1">
      <c r="A115" s="79" t="s">
        <v>234</v>
      </c>
      <c r="B115" s="79" t="s">
        <v>226</v>
      </c>
      <c r="C115" s="79" t="s">
        <v>230</v>
      </c>
      <c r="D115" s="143">
        <v>7832</v>
      </c>
      <c r="E115" s="95">
        <v>5.3</v>
      </c>
      <c r="F115" s="144">
        <f t="shared" ref="F115:F126" si="6">D115*E115</f>
        <v>41509.599999999999</v>
      </c>
      <c r="G115" s="68">
        <v>43339</v>
      </c>
      <c r="H115" s="68">
        <v>43355</v>
      </c>
      <c r="I115" s="68">
        <v>43364</v>
      </c>
      <c r="J115" s="68">
        <f>I115+20</f>
        <v>43384</v>
      </c>
      <c r="K115" s="68" t="s">
        <v>176</v>
      </c>
      <c r="L115" s="392"/>
    </row>
    <row r="116" spans="1:12" s="72" customFormat="1">
      <c r="A116" s="79"/>
      <c r="B116" s="79"/>
      <c r="C116" s="79"/>
      <c r="D116" s="143">
        <v>3736</v>
      </c>
      <c r="E116" s="95">
        <v>5.15</v>
      </c>
      <c r="F116" s="144">
        <f t="shared" si="6"/>
        <v>19240.400000000001</v>
      </c>
      <c r="G116" s="68"/>
      <c r="H116" s="68"/>
      <c r="I116" s="68"/>
      <c r="J116" s="68"/>
      <c r="K116" s="68"/>
      <c r="L116" s="392"/>
    </row>
    <row r="117" spans="1:12" s="72" customFormat="1">
      <c r="A117" s="79"/>
      <c r="B117" s="79"/>
      <c r="C117" s="79" t="s">
        <v>235</v>
      </c>
      <c r="D117" s="143">
        <v>2088</v>
      </c>
      <c r="E117" s="95">
        <v>4.95</v>
      </c>
      <c r="F117" s="144">
        <f t="shared" si="6"/>
        <v>10335.6</v>
      </c>
      <c r="G117" s="68"/>
      <c r="H117" s="68"/>
      <c r="I117" s="68"/>
      <c r="J117" s="68"/>
      <c r="K117" s="68"/>
      <c r="L117" s="392"/>
    </row>
    <row r="118" spans="1:12" s="72" customFormat="1">
      <c r="A118" s="79"/>
      <c r="B118" s="79"/>
      <c r="C118" s="79"/>
      <c r="D118" s="143">
        <v>904</v>
      </c>
      <c r="E118" s="95">
        <v>5.0999999999999996</v>
      </c>
      <c r="F118" s="144">
        <f t="shared" si="6"/>
        <v>4610.3999999999996</v>
      </c>
      <c r="G118" s="68"/>
      <c r="H118" s="68"/>
      <c r="I118" s="68"/>
      <c r="J118" s="68"/>
      <c r="K118" s="68"/>
      <c r="L118" s="392"/>
    </row>
    <row r="119" spans="1:12" s="72" customFormat="1">
      <c r="A119" s="79"/>
      <c r="B119" s="79" t="s">
        <v>236</v>
      </c>
      <c r="C119" s="79" t="s">
        <v>237</v>
      </c>
      <c r="D119" s="143">
        <v>6784</v>
      </c>
      <c r="E119" s="95">
        <v>5.15</v>
      </c>
      <c r="F119" s="144">
        <f t="shared" si="6"/>
        <v>34937.600000000006</v>
      </c>
      <c r="G119" s="68"/>
      <c r="H119" s="68"/>
      <c r="I119" s="68"/>
      <c r="J119" s="68"/>
      <c r="K119" s="68"/>
      <c r="L119" s="392"/>
    </row>
    <row r="120" spans="1:12" s="72" customFormat="1">
      <c r="A120" s="79"/>
      <c r="B120" s="79"/>
      <c r="C120" s="79"/>
      <c r="D120" s="143">
        <v>5256</v>
      </c>
      <c r="E120" s="95">
        <v>5.3</v>
      </c>
      <c r="F120" s="144">
        <f t="shared" si="6"/>
        <v>27856.799999999999</v>
      </c>
      <c r="G120" s="68"/>
      <c r="H120" s="68"/>
      <c r="I120" s="68"/>
      <c r="J120" s="68"/>
      <c r="K120" s="68" t="s">
        <v>238</v>
      </c>
      <c r="L120" s="392"/>
    </row>
    <row r="121" spans="1:12" s="72" customFormat="1">
      <c r="A121" s="79"/>
      <c r="B121" s="79"/>
      <c r="C121" s="79" t="s">
        <v>239</v>
      </c>
      <c r="D121" s="143">
        <v>3384</v>
      </c>
      <c r="E121" s="95">
        <v>5.15</v>
      </c>
      <c r="F121" s="144">
        <f t="shared" si="6"/>
        <v>17427.600000000002</v>
      </c>
      <c r="G121" s="68"/>
      <c r="H121" s="68"/>
      <c r="I121" s="68"/>
      <c r="J121" s="68"/>
      <c r="K121" s="68"/>
      <c r="L121" s="392"/>
    </row>
    <row r="122" spans="1:12" s="72" customFormat="1">
      <c r="A122" s="79"/>
      <c r="B122" s="79"/>
      <c r="C122" s="79"/>
      <c r="D122" s="143">
        <v>2472</v>
      </c>
      <c r="E122" s="95">
        <v>5.3</v>
      </c>
      <c r="F122" s="144">
        <f t="shared" si="6"/>
        <v>13101.6</v>
      </c>
      <c r="G122" s="68"/>
      <c r="H122" s="68"/>
      <c r="I122" s="68"/>
      <c r="J122" s="68"/>
      <c r="K122" s="68"/>
      <c r="L122" s="392"/>
    </row>
    <row r="123" spans="1:12" s="72" customFormat="1">
      <c r="A123" s="79"/>
      <c r="B123" s="79"/>
      <c r="C123" s="79" t="s">
        <v>240</v>
      </c>
      <c r="D123" s="143">
        <v>4280</v>
      </c>
      <c r="E123" s="95">
        <v>5.15</v>
      </c>
      <c r="F123" s="144">
        <f t="shared" si="6"/>
        <v>22042</v>
      </c>
      <c r="G123" s="68"/>
      <c r="H123" s="68"/>
      <c r="I123" s="68"/>
      <c r="J123" s="68"/>
      <c r="K123" s="68"/>
      <c r="L123" s="392"/>
    </row>
    <row r="124" spans="1:12" s="72" customFormat="1">
      <c r="A124" s="79"/>
      <c r="B124" s="79"/>
      <c r="C124" s="79"/>
      <c r="D124" s="143">
        <v>3320</v>
      </c>
      <c r="E124" s="95">
        <v>5.3</v>
      </c>
      <c r="F124" s="144">
        <f t="shared" si="6"/>
        <v>17596</v>
      </c>
      <c r="G124" s="68"/>
      <c r="H124" s="68"/>
      <c r="I124" s="68"/>
      <c r="J124" s="68"/>
      <c r="K124" s="68"/>
      <c r="L124" s="392"/>
    </row>
    <row r="125" spans="1:12" s="72" customFormat="1">
      <c r="A125" s="79"/>
      <c r="B125" s="79"/>
      <c r="C125" s="79" t="s">
        <v>241</v>
      </c>
      <c r="D125" s="143">
        <v>600</v>
      </c>
      <c r="E125" s="95">
        <v>4.95</v>
      </c>
      <c r="F125" s="144">
        <f t="shared" si="6"/>
        <v>2970</v>
      </c>
      <c r="G125" s="68"/>
      <c r="H125" s="68"/>
      <c r="I125" s="68"/>
      <c r="J125" s="68"/>
      <c r="K125" s="68"/>
      <c r="L125" s="392"/>
    </row>
    <row r="126" spans="1:12" s="72" customFormat="1">
      <c r="A126" s="79"/>
      <c r="B126" s="79"/>
      <c r="C126" s="79"/>
      <c r="D126" s="143">
        <v>408</v>
      </c>
      <c r="E126" s="95">
        <v>5.0999999999999996</v>
      </c>
      <c r="F126" s="144">
        <f t="shared" si="6"/>
        <v>2080.7999999999997</v>
      </c>
      <c r="G126" s="68"/>
      <c r="H126" s="68"/>
      <c r="I126" s="68"/>
      <c r="J126" s="68"/>
      <c r="K126" s="68"/>
      <c r="L126" s="392"/>
    </row>
    <row r="127" spans="1:12" s="72" customFormat="1">
      <c r="A127" s="79"/>
      <c r="B127" s="79"/>
      <c r="C127" s="79"/>
      <c r="D127" s="143"/>
      <c r="E127" s="95"/>
      <c r="F127" s="145">
        <f>SUM(F115:F126)</f>
        <v>213708.4</v>
      </c>
      <c r="G127" s="68"/>
      <c r="H127" s="68"/>
      <c r="I127" s="68"/>
      <c r="J127" s="68"/>
      <c r="K127" s="68"/>
      <c r="L127" s="392"/>
    </row>
    <row r="128" spans="1:12">
      <c r="A128" s="65"/>
      <c r="B128" s="65"/>
      <c r="C128" s="65"/>
      <c r="D128" s="99"/>
      <c r="E128" s="93"/>
      <c r="F128" s="133"/>
      <c r="G128" s="66"/>
      <c r="H128" s="21"/>
      <c r="I128" s="21"/>
      <c r="J128" s="21"/>
      <c r="K128" s="21"/>
      <c r="L128" s="66"/>
    </row>
    <row r="129" spans="1:12">
      <c r="A129" s="63" t="s">
        <v>153</v>
      </c>
      <c r="B129" s="63" t="s">
        <v>145</v>
      </c>
      <c r="C129" s="63" t="s">
        <v>154</v>
      </c>
      <c r="D129" s="140">
        <v>5248</v>
      </c>
      <c r="E129" s="94">
        <v>6.7</v>
      </c>
      <c r="F129" s="141">
        <f t="shared" ref="F129:F141" si="7">D129*E129</f>
        <v>35161.599999999999</v>
      </c>
      <c r="G129" s="62">
        <v>43349</v>
      </c>
      <c r="H129" s="62">
        <v>43368</v>
      </c>
      <c r="I129" s="62">
        <v>43375</v>
      </c>
      <c r="J129" s="62">
        <f>I129+20</f>
        <v>43395</v>
      </c>
      <c r="K129" s="62"/>
      <c r="L129" s="393" t="s">
        <v>212</v>
      </c>
    </row>
    <row r="130" spans="1:12">
      <c r="A130" s="63"/>
      <c r="B130" s="63"/>
      <c r="C130" s="63"/>
      <c r="D130" s="140">
        <v>7232</v>
      </c>
      <c r="E130" s="94">
        <v>7.05</v>
      </c>
      <c r="F130" s="141">
        <f>D130*E130</f>
        <v>50985.599999999999</v>
      </c>
      <c r="G130" s="62"/>
      <c r="H130" s="62"/>
      <c r="I130" s="62"/>
      <c r="J130" s="62"/>
      <c r="K130" s="62" t="s">
        <v>176</v>
      </c>
      <c r="L130" s="393"/>
    </row>
    <row r="131" spans="1:12">
      <c r="A131" s="63"/>
      <c r="B131" s="63"/>
      <c r="C131" s="63" t="s">
        <v>155</v>
      </c>
      <c r="D131" s="140">
        <v>10208</v>
      </c>
      <c r="E131" s="94">
        <v>6.7</v>
      </c>
      <c r="F131" s="141">
        <f t="shared" si="7"/>
        <v>68393.600000000006</v>
      </c>
      <c r="G131" s="62"/>
      <c r="H131" s="62"/>
      <c r="I131" s="62"/>
      <c r="J131" s="62"/>
      <c r="K131" s="62"/>
      <c r="L131" s="393"/>
    </row>
    <row r="132" spans="1:12">
      <c r="A132" s="63"/>
      <c r="B132" s="63"/>
      <c r="C132" s="63"/>
      <c r="D132" s="140">
        <v>3424</v>
      </c>
      <c r="E132" s="94">
        <v>7.05</v>
      </c>
      <c r="F132" s="141">
        <f t="shared" si="7"/>
        <v>24139.200000000001</v>
      </c>
      <c r="G132" s="62"/>
      <c r="H132" s="62"/>
      <c r="I132" s="62"/>
      <c r="J132" s="62"/>
      <c r="K132" s="62"/>
      <c r="L132" s="393"/>
    </row>
    <row r="133" spans="1:12">
      <c r="A133" s="63"/>
      <c r="B133" s="63"/>
      <c r="C133" s="63" t="s">
        <v>156</v>
      </c>
      <c r="D133" s="140">
        <v>6584</v>
      </c>
      <c r="E133" s="94">
        <v>6.7</v>
      </c>
      <c r="F133" s="141">
        <f t="shared" si="7"/>
        <v>44112.800000000003</v>
      </c>
      <c r="G133" s="62"/>
      <c r="H133" s="62"/>
      <c r="I133" s="62"/>
      <c r="J133" s="62"/>
      <c r="K133" s="62"/>
      <c r="L133" s="393"/>
    </row>
    <row r="134" spans="1:12">
      <c r="A134" s="63"/>
      <c r="B134" s="63"/>
      <c r="C134" s="63"/>
      <c r="D134" s="140">
        <v>2584</v>
      </c>
      <c r="E134" s="94">
        <v>7.05</v>
      </c>
      <c r="F134" s="141">
        <f t="shared" si="7"/>
        <v>18217.2</v>
      </c>
      <c r="G134" s="62"/>
      <c r="H134" s="62"/>
      <c r="I134" s="62"/>
      <c r="J134" s="62"/>
      <c r="K134" s="62"/>
      <c r="L134" s="393"/>
    </row>
    <row r="135" spans="1:12">
      <c r="A135" s="63"/>
      <c r="B135" s="63"/>
      <c r="C135" s="63" t="s">
        <v>157</v>
      </c>
      <c r="D135" s="140">
        <v>1776</v>
      </c>
      <c r="E135" s="94">
        <v>6.7</v>
      </c>
      <c r="F135" s="141">
        <f t="shared" si="7"/>
        <v>11899.2</v>
      </c>
      <c r="G135" s="62"/>
      <c r="H135" s="62"/>
      <c r="I135" s="62"/>
      <c r="J135" s="62"/>
      <c r="K135" s="62"/>
      <c r="L135" s="393"/>
    </row>
    <row r="136" spans="1:12">
      <c r="A136" s="63"/>
      <c r="B136" s="63"/>
      <c r="C136" s="63" t="s">
        <v>158</v>
      </c>
      <c r="D136" s="140">
        <v>328</v>
      </c>
      <c r="E136" s="94">
        <v>6.7</v>
      </c>
      <c r="F136" s="141">
        <f t="shared" si="7"/>
        <v>2197.6</v>
      </c>
      <c r="G136" s="62"/>
      <c r="H136" s="62"/>
      <c r="I136" s="62"/>
      <c r="J136" s="62"/>
      <c r="K136" s="62"/>
      <c r="L136" s="393"/>
    </row>
    <row r="137" spans="1:12">
      <c r="A137" s="63"/>
      <c r="B137" s="63"/>
      <c r="C137" s="63" t="s">
        <v>159</v>
      </c>
      <c r="D137" s="140">
        <v>456</v>
      </c>
      <c r="E137" s="94">
        <v>6.7</v>
      </c>
      <c r="F137" s="141">
        <f t="shared" si="7"/>
        <v>3055.2000000000003</v>
      </c>
      <c r="G137" s="62"/>
      <c r="H137" s="62"/>
      <c r="I137" s="62"/>
      <c r="J137" s="62"/>
      <c r="K137" s="62"/>
      <c r="L137" s="393"/>
    </row>
    <row r="138" spans="1:12">
      <c r="A138" s="63"/>
      <c r="B138" s="63"/>
      <c r="C138" s="63"/>
      <c r="D138" s="140"/>
      <c r="E138" s="94"/>
      <c r="F138" s="142">
        <f>SUM(F129:F137)</f>
        <v>258162.00000000003</v>
      </c>
      <c r="G138" s="62"/>
      <c r="H138" s="62"/>
      <c r="I138" s="62"/>
      <c r="J138" s="62"/>
      <c r="K138" s="62"/>
      <c r="L138" s="393"/>
    </row>
    <row r="139" spans="1:12">
      <c r="A139" s="63"/>
      <c r="B139" s="63"/>
      <c r="C139" s="63"/>
      <c r="D139" s="140"/>
      <c r="E139" s="94"/>
      <c r="F139" s="142"/>
      <c r="G139" s="62"/>
      <c r="H139" s="62"/>
      <c r="I139" s="62"/>
      <c r="J139" s="62"/>
      <c r="K139" s="62"/>
      <c r="L139" s="393"/>
    </row>
    <row r="140" spans="1:12">
      <c r="A140" s="63" t="s">
        <v>160</v>
      </c>
      <c r="B140" s="63" t="s">
        <v>110</v>
      </c>
      <c r="C140" s="63" t="s">
        <v>161</v>
      </c>
      <c r="D140" s="140">
        <v>7000</v>
      </c>
      <c r="E140" s="94">
        <v>7.03</v>
      </c>
      <c r="F140" s="141">
        <f t="shared" si="7"/>
        <v>49210</v>
      </c>
      <c r="G140" s="62">
        <v>43349</v>
      </c>
      <c r="H140" s="62">
        <v>43368</v>
      </c>
      <c r="I140" s="62">
        <v>43375</v>
      </c>
      <c r="J140" s="62">
        <f>I140+20</f>
        <v>43395</v>
      </c>
      <c r="K140" s="62"/>
      <c r="L140" s="393"/>
    </row>
    <row r="141" spans="1:12">
      <c r="A141" s="63"/>
      <c r="B141" s="63"/>
      <c r="C141" s="63" t="s">
        <v>162</v>
      </c>
      <c r="D141" s="140">
        <v>1000</v>
      </c>
      <c r="E141" s="94">
        <v>6.73</v>
      </c>
      <c r="F141" s="141">
        <f t="shared" si="7"/>
        <v>6730</v>
      </c>
      <c r="G141" s="62"/>
      <c r="H141" s="62"/>
      <c r="I141" s="62"/>
      <c r="J141" s="62"/>
      <c r="K141" s="62" t="s">
        <v>176</v>
      </c>
      <c r="L141" s="393"/>
    </row>
    <row r="142" spans="1:12">
      <c r="A142" s="63"/>
      <c r="B142" s="63" t="s">
        <v>145</v>
      </c>
      <c r="C142" s="63" t="s">
        <v>154</v>
      </c>
      <c r="D142" s="140">
        <v>15584</v>
      </c>
      <c r="E142" s="94">
        <v>6.7</v>
      </c>
      <c r="F142" s="141">
        <f>D142*E142</f>
        <v>104412.8</v>
      </c>
      <c r="G142" s="62"/>
      <c r="H142" s="62"/>
      <c r="I142" s="62"/>
      <c r="J142" s="62"/>
      <c r="K142" s="62"/>
      <c r="L142" s="393"/>
    </row>
    <row r="143" spans="1:12">
      <c r="A143" s="63"/>
      <c r="B143" s="63"/>
      <c r="C143" s="63" t="s">
        <v>163</v>
      </c>
      <c r="D143" s="140">
        <v>4536</v>
      </c>
      <c r="E143" s="94">
        <v>6.7</v>
      </c>
      <c r="F143" s="141">
        <f>D143*E143</f>
        <v>30391.200000000001</v>
      </c>
      <c r="G143" s="62"/>
      <c r="H143" s="62"/>
      <c r="I143" s="62"/>
      <c r="J143" s="62"/>
      <c r="K143" s="62"/>
      <c r="L143" s="393"/>
    </row>
    <row r="144" spans="1:12">
      <c r="A144" s="63"/>
      <c r="B144" s="63"/>
      <c r="C144" s="63"/>
      <c r="D144" s="140">
        <v>1328</v>
      </c>
      <c r="E144" s="94">
        <v>7.05</v>
      </c>
      <c r="F144" s="141">
        <f>D144*E144</f>
        <v>9362.4</v>
      </c>
      <c r="G144" s="62"/>
      <c r="H144" s="62"/>
      <c r="I144" s="62"/>
      <c r="J144" s="62"/>
      <c r="K144" s="62"/>
      <c r="L144" s="393"/>
    </row>
    <row r="145" spans="1:12">
      <c r="A145" s="63"/>
      <c r="B145" s="63"/>
      <c r="C145" s="63" t="s">
        <v>164</v>
      </c>
      <c r="D145" s="140">
        <v>1926</v>
      </c>
      <c r="E145" s="94">
        <v>6.5</v>
      </c>
      <c r="F145" s="141">
        <f>D145*E145</f>
        <v>12519</v>
      </c>
      <c r="G145" s="62"/>
      <c r="H145" s="62"/>
      <c r="I145" s="62"/>
      <c r="J145" s="62"/>
      <c r="K145" s="62"/>
      <c r="L145" s="393"/>
    </row>
    <row r="146" spans="1:12">
      <c r="A146" s="63"/>
      <c r="B146" s="63"/>
      <c r="C146" s="63"/>
      <c r="D146" s="140">
        <v>576</v>
      </c>
      <c r="E146" s="94">
        <v>6.85</v>
      </c>
      <c r="F146" s="141">
        <f>D146*E146</f>
        <v>3945.6</v>
      </c>
      <c r="G146" s="62"/>
      <c r="H146" s="62"/>
      <c r="I146" s="62"/>
      <c r="J146" s="62"/>
      <c r="K146" s="62"/>
      <c r="L146" s="393"/>
    </row>
    <row r="147" spans="1:12">
      <c r="A147" s="63"/>
      <c r="B147" s="63"/>
      <c r="C147" s="63"/>
      <c r="D147" s="140"/>
      <c r="E147" s="94"/>
      <c r="F147" s="142">
        <f>SUM(F140:F146)</f>
        <v>216571</v>
      </c>
      <c r="G147" s="62"/>
      <c r="H147" s="62"/>
      <c r="I147" s="62"/>
      <c r="J147" s="62"/>
      <c r="K147" s="62"/>
      <c r="L147" s="393"/>
    </row>
    <row r="148" spans="1:12">
      <c r="A148" s="63"/>
      <c r="B148" s="63"/>
      <c r="C148" s="63"/>
      <c r="D148" s="140"/>
      <c r="E148" s="94"/>
      <c r="F148" s="142"/>
      <c r="G148" s="62"/>
      <c r="H148" s="62"/>
      <c r="I148" s="62"/>
      <c r="J148" s="62"/>
      <c r="K148" s="62"/>
      <c r="L148" s="393"/>
    </row>
    <row r="149" spans="1:12">
      <c r="A149" s="63" t="s">
        <v>165</v>
      </c>
      <c r="B149" s="63" t="s">
        <v>166</v>
      </c>
      <c r="C149" s="63" t="s">
        <v>167</v>
      </c>
      <c r="D149" s="140">
        <v>3928</v>
      </c>
      <c r="E149" s="94">
        <v>7.2</v>
      </c>
      <c r="F149" s="141">
        <f>D149*E149</f>
        <v>28281.600000000002</v>
      </c>
      <c r="G149" s="62">
        <v>43349</v>
      </c>
      <c r="H149" s="62">
        <v>43368</v>
      </c>
      <c r="I149" s="62">
        <v>43377</v>
      </c>
      <c r="J149" s="62">
        <f>I149+20</f>
        <v>43397</v>
      </c>
      <c r="K149" s="62"/>
      <c r="L149" s="393"/>
    </row>
    <row r="150" spans="1:12">
      <c r="A150" s="63"/>
      <c r="B150" s="63"/>
      <c r="C150" s="63" t="s">
        <v>168</v>
      </c>
      <c r="D150" s="140">
        <v>3736</v>
      </c>
      <c r="E150" s="94">
        <v>7.2</v>
      </c>
      <c r="F150" s="141">
        <f>D150*E150</f>
        <v>26899.200000000001</v>
      </c>
      <c r="G150" s="62"/>
      <c r="H150" s="62"/>
      <c r="I150" s="62"/>
      <c r="J150" s="62"/>
      <c r="K150" s="62" t="s">
        <v>176</v>
      </c>
      <c r="L150" s="393"/>
    </row>
    <row r="151" spans="1:12">
      <c r="A151" s="63"/>
      <c r="B151" s="63"/>
      <c r="C151" s="63" t="s">
        <v>169</v>
      </c>
      <c r="D151" s="140">
        <v>1320</v>
      </c>
      <c r="E151" s="94">
        <v>7.2</v>
      </c>
      <c r="F151" s="141">
        <f>D151*E151</f>
        <v>9504</v>
      </c>
      <c r="G151" s="62"/>
      <c r="H151" s="62"/>
      <c r="I151" s="62"/>
      <c r="J151" s="62"/>
      <c r="K151" s="62"/>
      <c r="L151" s="393"/>
    </row>
    <row r="152" spans="1:12">
      <c r="A152" s="63"/>
      <c r="B152" s="63"/>
      <c r="C152" s="63" t="s">
        <v>170</v>
      </c>
      <c r="D152" s="140">
        <v>1312</v>
      </c>
      <c r="E152" s="94">
        <v>7.2</v>
      </c>
      <c r="F152" s="141">
        <f>D152*E152</f>
        <v>9446.4</v>
      </c>
      <c r="G152" s="62"/>
      <c r="H152" s="62"/>
      <c r="I152" s="62"/>
      <c r="J152" s="62"/>
      <c r="K152" s="62"/>
      <c r="L152" s="393"/>
    </row>
    <row r="153" spans="1:12">
      <c r="A153" s="63"/>
      <c r="B153" s="63"/>
      <c r="C153" s="63" t="s">
        <v>171</v>
      </c>
      <c r="D153" s="140">
        <v>800</v>
      </c>
      <c r="E153" s="94">
        <v>6.9</v>
      </c>
      <c r="F153" s="141">
        <f>D153*E153</f>
        <v>5520</v>
      </c>
      <c r="G153" s="62"/>
      <c r="H153" s="62"/>
      <c r="I153" s="62"/>
      <c r="J153" s="62"/>
      <c r="K153" s="62"/>
      <c r="L153" s="393"/>
    </row>
    <row r="154" spans="1:12">
      <c r="A154" s="63"/>
      <c r="B154" s="63"/>
      <c r="C154" s="63"/>
      <c r="D154" s="140"/>
      <c r="E154" s="94"/>
      <c r="F154" s="142">
        <f>SUM(F149:F153)</f>
        <v>79651.199999999997</v>
      </c>
      <c r="G154" s="62"/>
      <c r="H154" s="62"/>
      <c r="I154" s="62"/>
      <c r="J154" s="62"/>
      <c r="K154" s="62"/>
      <c r="L154" s="393"/>
    </row>
    <row r="155" spans="1:12">
      <c r="A155" s="63"/>
      <c r="B155" s="63"/>
      <c r="C155" s="63"/>
      <c r="D155" s="140"/>
      <c r="E155" s="94"/>
      <c r="F155" s="142"/>
      <c r="G155" s="129"/>
      <c r="H155" s="62"/>
      <c r="I155" s="62"/>
      <c r="J155" s="62"/>
      <c r="K155" s="62"/>
      <c r="L155" s="66"/>
    </row>
    <row r="156" spans="1:12" s="64" customFormat="1">
      <c r="A156" s="63" t="s">
        <v>205</v>
      </c>
      <c r="B156" s="63" t="s">
        <v>206</v>
      </c>
      <c r="C156" s="63" t="s">
        <v>207</v>
      </c>
      <c r="D156" s="140" t="s">
        <v>208</v>
      </c>
      <c r="E156" s="141" t="s">
        <v>209</v>
      </c>
      <c r="F156" s="141" t="s">
        <v>210</v>
      </c>
      <c r="G156" s="67"/>
      <c r="H156" s="62"/>
      <c r="I156" s="62"/>
      <c r="J156" s="62"/>
      <c r="K156" s="62"/>
      <c r="L156" s="67"/>
    </row>
    <row r="157" spans="1:12" s="64" customFormat="1">
      <c r="A157" s="63" t="s">
        <v>172</v>
      </c>
      <c r="B157" s="63" t="s">
        <v>173</v>
      </c>
      <c r="C157" s="63" t="s">
        <v>174</v>
      </c>
      <c r="D157" s="140">
        <v>30</v>
      </c>
      <c r="E157" s="94">
        <v>8.75</v>
      </c>
      <c r="F157" s="141">
        <f>D157*E157</f>
        <v>262.5</v>
      </c>
      <c r="G157" s="62">
        <v>43358</v>
      </c>
      <c r="H157" s="62">
        <v>43361</v>
      </c>
      <c r="I157" s="62">
        <v>43361</v>
      </c>
      <c r="J157" s="62">
        <f>I157+20</f>
        <v>43381</v>
      </c>
      <c r="K157" s="62" t="s">
        <v>176</v>
      </c>
      <c r="L157" s="391" t="s">
        <v>213</v>
      </c>
    </row>
    <row r="158" spans="1:12" s="64" customFormat="1">
      <c r="A158" s="63"/>
      <c r="B158" s="63" t="s">
        <v>175</v>
      </c>
      <c r="C158" s="63" t="s">
        <v>174</v>
      </c>
      <c r="D158" s="140">
        <v>30</v>
      </c>
      <c r="E158" s="94">
        <v>10.050000000000001</v>
      </c>
      <c r="F158" s="141">
        <f>D158*E158</f>
        <v>301.5</v>
      </c>
      <c r="G158" s="62"/>
      <c r="H158" s="62"/>
      <c r="I158" s="62"/>
      <c r="J158" s="62"/>
      <c r="K158" s="62"/>
      <c r="L158" s="391"/>
    </row>
    <row r="159" spans="1:12" s="64" customFormat="1">
      <c r="A159" s="63"/>
      <c r="B159" s="63"/>
      <c r="C159" s="63"/>
      <c r="D159" s="140"/>
      <c r="E159" s="94"/>
      <c r="F159" s="142">
        <f>SUM(F157:F158)</f>
        <v>564</v>
      </c>
      <c r="G159" s="62"/>
      <c r="H159" s="62"/>
      <c r="I159" s="62"/>
      <c r="J159" s="62"/>
      <c r="K159" s="62"/>
      <c r="L159" s="391"/>
    </row>
    <row r="160" spans="1:12">
      <c r="A160" s="65"/>
      <c r="B160" s="65"/>
      <c r="C160" s="65"/>
      <c r="D160" s="99"/>
      <c r="E160" s="93"/>
      <c r="F160" s="133"/>
      <c r="G160" s="66"/>
      <c r="H160" s="21"/>
      <c r="I160" s="21"/>
      <c r="J160" s="21"/>
      <c r="K160" s="21"/>
      <c r="L160" s="66"/>
    </row>
    <row r="161" spans="1:12">
      <c r="A161" s="63" t="s">
        <v>446</v>
      </c>
      <c r="B161" s="63" t="s">
        <v>166</v>
      </c>
      <c r="C161" s="63" t="s">
        <v>447</v>
      </c>
      <c r="D161" s="140">
        <v>1000</v>
      </c>
      <c r="E161" s="94">
        <v>6.9</v>
      </c>
      <c r="F161" s="141">
        <f>D161*E161</f>
        <v>6900</v>
      </c>
      <c r="G161" s="62">
        <v>43356</v>
      </c>
      <c r="H161" s="62">
        <v>43376</v>
      </c>
      <c r="I161" s="62">
        <v>43383</v>
      </c>
      <c r="J161" s="62">
        <f>I161+20</f>
        <v>43403</v>
      </c>
      <c r="K161" s="62" t="s">
        <v>176</v>
      </c>
      <c r="L161" s="391" t="s">
        <v>462</v>
      </c>
    </row>
    <row r="162" spans="1:12">
      <c r="A162" s="63"/>
      <c r="B162" s="63"/>
      <c r="C162" s="63" t="s">
        <v>448</v>
      </c>
      <c r="D162" s="140">
        <v>6440</v>
      </c>
      <c r="E162" s="94">
        <v>7.2</v>
      </c>
      <c r="F162" s="141">
        <f>D162*E162</f>
        <v>46368</v>
      </c>
      <c r="G162" s="62"/>
      <c r="H162" s="62"/>
      <c r="I162" s="62"/>
      <c r="J162" s="62"/>
      <c r="K162" s="62"/>
      <c r="L162" s="391"/>
    </row>
    <row r="163" spans="1:12">
      <c r="A163" s="63"/>
      <c r="B163" s="63"/>
      <c r="C163" s="63" t="s">
        <v>449</v>
      </c>
      <c r="D163" s="140">
        <v>888</v>
      </c>
      <c r="E163" s="94">
        <v>7.2</v>
      </c>
      <c r="F163" s="141">
        <f>D163*E163</f>
        <v>6393.6</v>
      </c>
      <c r="G163" s="62"/>
      <c r="H163" s="62"/>
      <c r="I163" s="62"/>
      <c r="J163" s="62"/>
      <c r="K163" s="62"/>
      <c r="L163" s="391"/>
    </row>
    <row r="164" spans="1:12">
      <c r="A164" s="63"/>
      <c r="B164" s="63"/>
      <c r="C164" s="63" t="s">
        <v>450</v>
      </c>
      <c r="D164" s="140">
        <v>2264</v>
      </c>
      <c r="E164" s="94">
        <v>7.2</v>
      </c>
      <c r="F164" s="141">
        <f>D164*E164</f>
        <v>16300.800000000001</v>
      </c>
      <c r="G164" s="62"/>
      <c r="H164" s="62"/>
      <c r="I164" s="62"/>
      <c r="J164" s="62"/>
      <c r="K164" s="62"/>
      <c r="L164" s="391"/>
    </row>
    <row r="165" spans="1:12">
      <c r="A165" s="63"/>
      <c r="B165" s="63"/>
      <c r="C165" s="63" t="s">
        <v>451</v>
      </c>
      <c r="D165" s="140">
        <v>2144</v>
      </c>
      <c r="E165" s="94">
        <v>7.2</v>
      </c>
      <c r="F165" s="141">
        <f>D165*E165</f>
        <v>15436.800000000001</v>
      </c>
      <c r="G165" s="62"/>
      <c r="H165" s="62"/>
      <c r="I165" s="62"/>
      <c r="J165" s="62"/>
      <c r="K165" s="62">
        <v>43421</v>
      </c>
      <c r="L165" s="391"/>
    </row>
    <row r="166" spans="1:12">
      <c r="A166" s="63"/>
      <c r="B166" s="63"/>
      <c r="C166" s="63"/>
      <c r="D166" s="140"/>
      <c r="E166" s="94"/>
      <c r="F166" s="142">
        <f>SUM(F161:F165)</f>
        <v>91399.2</v>
      </c>
      <c r="G166" s="62"/>
      <c r="H166" s="62"/>
      <c r="I166" s="62"/>
      <c r="J166" s="62"/>
      <c r="K166" s="62"/>
      <c r="L166" s="391"/>
    </row>
    <row r="167" spans="1:12">
      <c r="A167" s="63"/>
      <c r="B167" s="63"/>
      <c r="C167" s="63"/>
      <c r="D167" s="140"/>
      <c r="E167" s="94"/>
      <c r="F167" s="142"/>
      <c r="G167" s="62"/>
      <c r="H167" s="62"/>
      <c r="I167" s="62"/>
      <c r="J167" s="62"/>
      <c r="K167" s="62"/>
      <c r="L167" s="391"/>
    </row>
    <row r="168" spans="1:12">
      <c r="A168" s="63" t="s">
        <v>452</v>
      </c>
      <c r="B168" s="63" t="s">
        <v>453</v>
      </c>
      <c r="C168" s="63" t="s">
        <v>454</v>
      </c>
      <c r="D168" s="140">
        <v>2394</v>
      </c>
      <c r="E168" s="94">
        <v>6.4</v>
      </c>
      <c r="F168" s="142">
        <f>D168*E168</f>
        <v>15321.6</v>
      </c>
      <c r="G168" s="62">
        <v>43356</v>
      </c>
      <c r="H168" s="62">
        <v>43376</v>
      </c>
      <c r="I168" s="62">
        <v>43383</v>
      </c>
      <c r="J168" s="62">
        <f>I168+20</f>
        <v>43403</v>
      </c>
      <c r="K168" s="62" t="s">
        <v>176</v>
      </c>
      <c r="L168" s="391"/>
    </row>
    <row r="169" spans="1:12">
      <c r="A169" s="65"/>
      <c r="B169" s="65"/>
      <c r="C169" s="65"/>
      <c r="D169" s="99"/>
      <c r="E169" s="93"/>
      <c r="F169" s="133"/>
      <c r="G169" s="21"/>
      <c r="H169" s="21"/>
      <c r="I169" s="21"/>
      <c r="J169" s="21"/>
      <c r="K169" s="21"/>
      <c r="L169" s="66"/>
    </row>
    <row r="170" spans="1:12" s="64" customFormat="1">
      <c r="A170" s="63" t="s">
        <v>496</v>
      </c>
      <c r="B170" s="63" t="s">
        <v>497</v>
      </c>
      <c r="C170" s="63" t="s">
        <v>498</v>
      </c>
      <c r="D170" s="140">
        <v>7176</v>
      </c>
      <c r="E170" s="94">
        <v>6.7</v>
      </c>
      <c r="F170" s="141">
        <f t="shared" ref="F170:F186" si="8">D170*E170</f>
        <v>48079.200000000004</v>
      </c>
      <c r="G170" s="62">
        <v>43367</v>
      </c>
      <c r="H170" s="62">
        <v>43387</v>
      </c>
      <c r="I170" s="62">
        <v>43392</v>
      </c>
      <c r="J170" s="62">
        <f>I170+20</f>
        <v>43412</v>
      </c>
      <c r="K170" s="62" t="s">
        <v>499</v>
      </c>
      <c r="L170" s="391"/>
    </row>
    <row r="171" spans="1:12" s="64" customFormat="1">
      <c r="A171" s="63"/>
      <c r="B171" s="63"/>
      <c r="C171" s="63"/>
      <c r="D171" s="140">
        <v>2024</v>
      </c>
      <c r="E171" s="94">
        <v>7.05</v>
      </c>
      <c r="F171" s="141">
        <f t="shared" si="8"/>
        <v>14269.199999999999</v>
      </c>
      <c r="G171" s="62"/>
      <c r="H171" s="62"/>
      <c r="I171" s="62"/>
      <c r="J171" s="62"/>
      <c r="K171" s="62"/>
      <c r="L171" s="391"/>
    </row>
    <row r="172" spans="1:12" s="64" customFormat="1">
      <c r="A172" s="63"/>
      <c r="B172" s="63"/>
      <c r="C172" s="63" t="s">
        <v>500</v>
      </c>
      <c r="D172" s="140">
        <v>2568</v>
      </c>
      <c r="E172" s="94">
        <v>6.7</v>
      </c>
      <c r="F172" s="141">
        <f t="shared" si="8"/>
        <v>17205.600000000002</v>
      </c>
      <c r="G172" s="62"/>
      <c r="H172" s="62"/>
      <c r="I172" s="62"/>
      <c r="J172" s="62"/>
      <c r="K172" s="62"/>
      <c r="L172" s="391"/>
    </row>
    <row r="173" spans="1:12" s="64" customFormat="1">
      <c r="A173" s="63"/>
      <c r="B173" s="63"/>
      <c r="C173" s="63"/>
      <c r="D173" s="140">
        <v>912</v>
      </c>
      <c r="E173" s="94">
        <v>7.05</v>
      </c>
      <c r="F173" s="141">
        <f t="shared" si="8"/>
        <v>6429.5999999999995</v>
      </c>
      <c r="G173" s="62"/>
      <c r="H173" s="122"/>
      <c r="I173" s="62"/>
      <c r="J173" s="62"/>
      <c r="K173" s="122"/>
      <c r="L173" s="391"/>
    </row>
    <row r="174" spans="1:12" s="64" customFormat="1">
      <c r="A174" s="63"/>
      <c r="B174" s="63"/>
      <c r="C174" s="63" t="s">
        <v>501</v>
      </c>
      <c r="D174" s="140">
        <v>2320</v>
      </c>
      <c r="E174" s="94">
        <v>6.7</v>
      </c>
      <c r="F174" s="141">
        <f t="shared" si="8"/>
        <v>15544</v>
      </c>
      <c r="G174" s="62"/>
      <c r="H174" s="62"/>
      <c r="I174" s="62"/>
      <c r="J174" s="62"/>
      <c r="K174" s="62"/>
      <c r="L174" s="391"/>
    </row>
    <row r="175" spans="1:12" s="64" customFormat="1">
      <c r="A175" s="63"/>
      <c r="B175" s="63"/>
      <c r="C175" s="63"/>
      <c r="D175" s="140">
        <v>1008</v>
      </c>
      <c r="E175" s="94">
        <v>7.05</v>
      </c>
      <c r="F175" s="141">
        <f t="shared" si="8"/>
        <v>7106.4</v>
      </c>
      <c r="G175" s="62"/>
      <c r="H175" s="62"/>
      <c r="I175" s="62"/>
      <c r="J175" s="62"/>
      <c r="K175" s="62"/>
      <c r="L175" s="391"/>
    </row>
    <row r="176" spans="1:12" s="64" customFormat="1">
      <c r="A176" s="63"/>
      <c r="B176" s="63"/>
      <c r="C176" s="63" t="s">
        <v>502</v>
      </c>
      <c r="D176" s="140">
        <v>1168</v>
      </c>
      <c r="E176" s="94">
        <v>6.7</v>
      </c>
      <c r="F176" s="141">
        <f t="shared" si="8"/>
        <v>7825.6</v>
      </c>
      <c r="G176" s="62"/>
      <c r="H176" s="62"/>
      <c r="I176" s="62"/>
      <c r="J176" s="62"/>
      <c r="K176" s="62"/>
      <c r="L176" s="391"/>
    </row>
    <row r="177" spans="1:12" s="64" customFormat="1">
      <c r="A177" s="63"/>
      <c r="B177" s="63"/>
      <c r="C177" s="63"/>
      <c r="D177" s="140">
        <v>400</v>
      </c>
      <c r="E177" s="94">
        <v>7.05</v>
      </c>
      <c r="F177" s="141">
        <f t="shared" si="8"/>
        <v>2820</v>
      </c>
      <c r="G177" s="62"/>
      <c r="H177" s="62"/>
      <c r="I177" s="62"/>
      <c r="J177" s="62"/>
      <c r="K177" s="62"/>
      <c r="L177" s="391"/>
    </row>
    <row r="178" spans="1:12" s="64" customFormat="1">
      <c r="A178" s="63"/>
      <c r="B178" s="63"/>
      <c r="C178" s="63" t="s">
        <v>503</v>
      </c>
      <c r="D178" s="140">
        <v>1328</v>
      </c>
      <c r="E178" s="94">
        <v>6.7</v>
      </c>
      <c r="F178" s="141">
        <f t="shared" si="8"/>
        <v>8897.6</v>
      </c>
      <c r="G178" s="62"/>
      <c r="H178" s="62"/>
      <c r="I178" s="62"/>
      <c r="J178" s="62"/>
      <c r="K178" s="62"/>
      <c r="L178" s="391"/>
    </row>
    <row r="179" spans="1:12" s="64" customFormat="1">
      <c r="A179" s="63"/>
      <c r="B179" s="63"/>
      <c r="C179" s="63" t="s">
        <v>504</v>
      </c>
      <c r="D179" s="140">
        <v>488</v>
      </c>
      <c r="E179" s="94">
        <v>6.7</v>
      </c>
      <c r="F179" s="141">
        <f t="shared" si="8"/>
        <v>3269.6</v>
      </c>
      <c r="G179" s="62"/>
      <c r="H179" s="62"/>
      <c r="I179" s="62"/>
      <c r="J179" s="62"/>
      <c r="K179" s="62"/>
      <c r="L179" s="391"/>
    </row>
    <row r="180" spans="1:12" s="64" customFormat="1">
      <c r="A180" s="63"/>
      <c r="B180" s="63"/>
      <c r="C180" s="63" t="s">
        <v>505</v>
      </c>
      <c r="D180" s="140">
        <v>168</v>
      </c>
      <c r="E180" s="94">
        <v>6.7</v>
      </c>
      <c r="F180" s="141">
        <f t="shared" si="8"/>
        <v>1125.6000000000001</v>
      </c>
      <c r="G180" s="62"/>
      <c r="H180" s="62"/>
      <c r="I180" s="62"/>
      <c r="J180" s="62"/>
      <c r="K180" s="62"/>
      <c r="L180" s="391"/>
    </row>
    <row r="181" spans="1:12" s="64" customFormat="1">
      <c r="A181" s="63"/>
      <c r="B181" s="63"/>
      <c r="C181" s="63" t="s">
        <v>506</v>
      </c>
      <c r="D181" s="140">
        <v>1728</v>
      </c>
      <c r="E181" s="94">
        <v>6.7</v>
      </c>
      <c r="F181" s="141">
        <f t="shared" si="8"/>
        <v>11577.6</v>
      </c>
      <c r="G181" s="62"/>
      <c r="H181" s="62"/>
      <c r="I181" s="62"/>
      <c r="J181" s="62"/>
      <c r="K181" s="62"/>
      <c r="L181" s="391"/>
    </row>
    <row r="182" spans="1:12" s="64" customFormat="1">
      <c r="A182" s="63"/>
      <c r="B182" s="63"/>
      <c r="C182" s="63"/>
      <c r="D182" s="140">
        <v>720</v>
      </c>
      <c r="E182" s="94">
        <v>7.05</v>
      </c>
      <c r="F182" s="141">
        <f t="shared" si="8"/>
        <v>5076</v>
      </c>
      <c r="G182" s="62"/>
      <c r="H182" s="62"/>
      <c r="I182" s="62"/>
      <c r="J182" s="62"/>
      <c r="K182" s="62"/>
      <c r="L182" s="391"/>
    </row>
    <row r="183" spans="1:12" s="64" customFormat="1">
      <c r="A183" s="63"/>
      <c r="B183" s="63" t="s">
        <v>507</v>
      </c>
      <c r="C183" s="63" t="s">
        <v>508</v>
      </c>
      <c r="D183" s="140">
        <v>12408</v>
      </c>
      <c r="E183" s="94">
        <v>6</v>
      </c>
      <c r="F183" s="141">
        <f t="shared" si="8"/>
        <v>74448</v>
      </c>
      <c r="G183" s="62"/>
      <c r="H183" s="62"/>
      <c r="I183" s="62"/>
      <c r="J183" s="62"/>
      <c r="K183" s="62"/>
      <c r="L183" s="391"/>
    </row>
    <row r="184" spans="1:12" s="64" customFormat="1">
      <c r="A184" s="63"/>
      <c r="B184" s="63"/>
      <c r="C184" s="63" t="s">
        <v>509</v>
      </c>
      <c r="D184" s="140">
        <v>2712</v>
      </c>
      <c r="E184" s="94">
        <v>5.8</v>
      </c>
      <c r="F184" s="141">
        <f t="shared" si="8"/>
        <v>15729.6</v>
      </c>
      <c r="G184" s="62"/>
      <c r="H184" s="62"/>
      <c r="I184" s="62"/>
      <c r="J184" s="62"/>
      <c r="K184" s="62"/>
      <c r="L184" s="391"/>
    </row>
    <row r="185" spans="1:12" s="64" customFormat="1">
      <c r="A185" s="63"/>
      <c r="B185" s="63" t="s">
        <v>510</v>
      </c>
      <c r="C185" s="63" t="s">
        <v>511</v>
      </c>
      <c r="D185" s="140">
        <v>1130</v>
      </c>
      <c r="E185" s="94">
        <v>8.75</v>
      </c>
      <c r="F185" s="141">
        <f t="shared" si="8"/>
        <v>9887.5</v>
      </c>
      <c r="G185" s="62"/>
      <c r="H185" s="62"/>
      <c r="I185" s="62"/>
      <c r="J185" s="62"/>
      <c r="K185" s="62"/>
      <c r="L185" s="391"/>
    </row>
    <row r="186" spans="1:12" s="64" customFormat="1">
      <c r="A186" s="63"/>
      <c r="B186" s="63" t="s">
        <v>512</v>
      </c>
      <c r="C186" s="63" t="s">
        <v>511</v>
      </c>
      <c r="D186" s="140">
        <v>770</v>
      </c>
      <c r="E186" s="94">
        <v>10.050000000000001</v>
      </c>
      <c r="F186" s="141">
        <f t="shared" si="8"/>
        <v>7738.5000000000009</v>
      </c>
      <c r="G186" s="62"/>
      <c r="H186" s="62"/>
      <c r="I186" s="62"/>
      <c r="J186" s="62"/>
      <c r="K186" s="62"/>
      <c r="L186" s="391"/>
    </row>
    <row r="187" spans="1:12" s="64" customFormat="1">
      <c r="A187" s="63"/>
      <c r="B187" s="63"/>
      <c r="C187" s="63"/>
      <c r="D187" s="140"/>
      <c r="E187" s="94"/>
      <c r="F187" s="142">
        <f>SUM(F170:F186)</f>
        <v>257029.60000000003</v>
      </c>
      <c r="G187" s="62"/>
      <c r="H187" s="179" t="s">
        <v>513</v>
      </c>
      <c r="I187" s="62"/>
      <c r="J187" s="62"/>
      <c r="K187" s="62"/>
      <c r="L187" s="391"/>
    </row>
    <row r="188" spans="1:12" s="64" customFormat="1">
      <c r="A188" s="63"/>
      <c r="B188" s="63"/>
      <c r="C188" s="63"/>
      <c r="D188" s="140"/>
      <c r="E188" s="94"/>
      <c r="F188" s="141"/>
      <c r="G188" s="62"/>
      <c r="H188" s="62"/>
      <c r="I188" s="62"/>
      <c r="J188" s="62"/>
      <c r="K188" s="62"/>
      <c r="L188" s="129"/>
    </row>
    <row r="189" spans="1:12" s="64" customFormat="1">
      <c r="A189" s="63" t="s">
        <v>514</v>
      </c>
      <c r="B189" s="63" t="s">
        <v>515</v>
      </c>
      <c r="C189" s="63" t="s">
        <v>516</v>
      </c>
      <c r="D189" s="140">
        <v>5568</v>
      </c>
      <c r="E189" s="94">
        <v>7.2</v>
      </c>
      <c r="F189" s="141">
        <f t="shared" ref="F189:F194" si="9">D189*E189</f>
        <v>40089.599999999999</v>
      </c>
      <c r="G189" s="62">
        <v>43374</v>
      </c>
      <c r="H189" s="62">
        <v>43390</v>
      </c>
      <c r="I189" s="62">
        <f>H189+20</f>
        <v>43410</v>
      </c>
      <c r="J189" s="122">
        <f>I189+20</f>
        <v>43430</v>
      </c>
      <c r="K189" s="62" t="s">
        <v>499</v>
      </c>
      <c r="L189" s="391"/>
    </row>
    <row r="190" spans="1:12" s="64" customFormat="1">
      <c r="A190" s="63"/>
      <c r="B190" s="63"/>
      <c r="C190" s="63" t="s">
        <v>517</v>
      </c>
      <c r="D190" s="140">
        <v>5360</v>
      </c>
      <c r="E190" s="94">
        <v>7.2</v>
      </c>
      <c r="F190" s="141">
        <f t="shared" si="9"/>
        <v>38592</v>
      </c>
      <c r="G190" s="62"/>
      <c r="H190" s="62" t="s">
        <v>518</v>
      </c>
      <c r="I190" s="62"/>
      <c r="J190" s="62"/>
      <c r="K190" s="62"/>
      <c r="L190" s="391"/>
    </row>
    <row r="191" spans="1:12" s="64" customFormat="1">
      <c r="A191" s="63"/>
      <c r="B191" s="63"/>
      <c r="C191" s="63" t="s">
        <v>519</v>
      </c>
      <c r="D191" s="140">
        <v>10776</v>
      </c>
      <c r="E191" s="94">
        <v>7.2</v>
      </c>
      <c r="F191" s="141">
        <f t="shared" si="9"/>
        <v>77587.199999999997</v>
      </c>
      <c r="G191" s="62"/>
      <c r="H191" s="129" t="s">
        <v>520</v>
      </c>
      <c r="I191" s="62"/>
      <c r="J191" s="62"/>
      <c r="K191" s="62"/>
      <c r="L191" s="391"/>
    </row>
    <row r="192" spans="1:12" s="64" customFormat="1">
      <c r="A192" s="63"/>
      <c r="B192" s="63"/>
      <c r="C192" s="63" t="s">
        <v>521</v>
      </c>
      <c r="D192" s="140">
        <v>3040</v>
      </c>
      <c r="E192" s="94">
        <v>7.2</v>
      </c>
      <c r="F192" s="141">
        <f t="shared" si="9"/>
        <v>21888</v>
      </c>
      <c r="G192" s="62"/>
      <c r="H192" s="129" t="s">
        <v>522</v>
      </c>
      <c r="I192" s="62"/>
      <c r="J192" s="62"/>
      <c r="K192" s="62"/>
      <c r="L192" s="391"/>
    </row>
    <row r="193" spans="1:12" s="64" customFormat="1">
      <c r="A193" s="63"/>
      <c r="B193" s="63"/>
      <c r="C193" s="63" t="s">
        <v>523</v>
      </c>
      <c r="D193" s="140">
        <v>2000</v>
      </c>
      <c r="E193" s="94">
        <v>6.9</v>
      </c>
      <c r="F193" s="141">
        <f t="shared" si="9"/>
        <v>13800</v>
      </c>
      <c r="G193" s="62"/>
      <c r="H193" s="129" t="s">
        <v>524</v>
      </c>
      <c r="I193" s="62"/>
      <c r="J193" s="62"/>
      <c r="K193" s="62"/>
      <c r="L193" s="391"/>
    </row>
    <row r="194" spans="1:12" s="64" customFormat="1">
      <c r="A194" s="63"/>
      <c r="B194" s="63" t="s">
        <v>525</v>
      </c>
      <c r="C194" s="63" t="s">
        <v>526</v>
      </c>
      <c r="D194" s="140">
        <v>804</v>
      </c>
      <c r="E194" s="94">
        <v>7.2</v>
      </c>
      <c r="F194" s="141">
        <f t="shared" si="9"/>
        <v>5788.8</v>
      </c>
      <c r="G194" s="62"/>
      <c r="H194" s="122"/>
      <c r="I194" s="122"/>
      <c r="J194" s="62"/>
      <c r="K194" s="122"/>
      <c r="L194" s="391"/>
    </row>
    <row r="195" spans="1:12" s="64" customFormat="1">
      <c r="A195" s="63"/>
      <c r="B195" s="63"/>
      <c r="C195" s="63"/>
      <c r="D195" s="140"/>
      <c r="E195" s="94"/>
      <c r="F195" s="142">
        <f>SUM(F189:F194)</f>
        <v>197745.59999999998</v>
      </c>
      <c r="G195" s="62"/>
      <c r="H195" s="179" t="s">
        <v>527</v>
      </c>
      <c r="I195" s="62"/>
      <c r="J195" s="62"/>
      <c r="K195" s="62"/>
      <c r="L195" s="129"/>
    </row>
    <row r="196" spans="1:12" s="64" customFormat="1">
      <c r="A196" s="63"/>
      <c r="B196" s="63"/>
      <c r="C196" s="63"/>
      <c r="D196" s="140"/>
      <c r="E196" s="94"/>
      <c r="F196" s="142"/>
      <c r="G196" s="62"/>
      <c r="H196" s="62"/>
      <c r="I196" s="62"/>
      <c r="J196" s="62"/>
      <c r="K196" s="62"/>
      <c r="L196" s="129"/>
    </row>
    <row r="197" spans="1:12" s="64" customFormat="1">
      <c r="A197" s="63" t="s">
        <v>528</v>
      </c>
      <c r="B197" s="63" t="s">
        <v>529</v>
      </c>
      <c r="C197" s="63" t="s">
        <v>530</v>
      </c>
      <c r="D197" s="140">
        <v>13360</v>
      </c>
      <c r="E197" s="94">
        <v>6</v>
      </c>
      <c r="F197" s="141">
        <f>D197*E197</f>
        <v>80160</v>
      </c>
      <c r="G197" s="62">
        <v>43381</v>
      </c>
      <c r="H197" s="62">
        <v>43397</v>
      </c>
      <c r="I197" s="62">
        <v>43406</v>
      </c>
      <c r="J197" s="62">
        <f>I197+20</f>
        <v>43426</v>
      </c>
      <c r="K197" s="62" t="s">
        <v>499</v>
      </c>
      <c r="L197" s="391"/>
    </row>
    <row r="198" spans="1:12" s="64" customFormat="1">
      <c r="A198" s="63"/>
      <c r="B198" s="63" t="s">
        <v>531</v>
      </c>
      <c r="C198" s="63" t="s">
        <v>532</v>
      </c>
      <c r="D198" s="140">
        <v>5248</v>
      </c>
      <c r="E198" s="94">
        <v>7.5</v>
      </c>
      <c r="F198" s="141">
        <f>D198*E198</f>
        <v>39360</v>
      </c>
      <c r="G198" s="129"/>
      <c r="H198" s="62"/>
      <c r="I198" s="62"/>
      <c r="J198" s="62"/>
      <c r="K198" s="62"/>
      <c r="L198" s="391"/>
    </row>
    <row r="199" spans="1:12" s="64" customFormat="1">
      <c r="A199" s="63"/>
      <c r="B199" s="63"/>
      <c r="C199" s="63" t="s">
        <v>533</v>
      </c>
      <c r="D199" s="140">
        <v>2384</v>
      </c>
      <c r="E199" s="94">
        <v>7.5</v>
      </c>
      <c r="F199" s="141">
        <f>D199*E199</f>
        <v>17880</v>
      </c>
      <c r="G199" s="129" t="s">
        <v>534</v>
      </c>
      <c r="H199" s="62"/>
      <c r="I199" s="62"/>
      <c r="J199" s="62"/>
      <c r="K199" s="62"/>
      <c r="L199" s="391"/>
    </row>
    <row r="200" spans="1:12" s="64" customFormat="1">
      <c r="A200" s="63"/>
      <c r="B200" s="63"/>
      <c r="C200" s="63" t="s">
        <v>535</v>
      </c>
      <c r="D200" s="140">
        <v>1000</v>
      </c>
      <c r="E200" s="94">
        <v>7.2</v>
      </c>
      <c r="F200" s="141">
        <f>D200*E200</f>
        <v>7200</v>
      </c>
      <c r="G200" s="129" t="s">
        <v>536</v>
      </c>
      <c r="H200" s="62"/>
      <c r="I200" s="62"/>
      <c r="J200" s="62"/>
      <c r="K200" s="62"/>
      <c r="L200" s="391"/>
    </row>
    <row r="201" spans="1:12" s="64" customFormat="1">
      <c r="A201" s="63"/>
      <c r="B201" s="63" t="s">
        <v>537</v>
      </c>
      <c r="C201" s="63" t="s">
        <v>538</v>
      </c>
      <c r="D201" s="140">
        <v>3000</v>
      </c>
      <c r="E201" s="94">
        <v>6.3</v>
      </c>
      <c r="F201" s="141">
        <f>D201*E201</f>
        <v>18900</v>
      </c>
      <c r="G201" s="129"/>
      <c r="H201" s="62"/>
      <c r="I201" s="62"/>
      <c r="J201" s="62"/>
      <c r="K201" s="62"/>
      <c r="L201" s="391"/>
    </row>
    <row r="202" spans="1:12" s="64" customFormat="1">
      <c r="A202" s="63"/>
      <c r="B202" s="63"/>
      <c r="C202" s="63"/>
      <c r="D202" s="140"/>
      <c r="E202" s="94"/>
      <c r="F202" s="142">
        <f>SUM(F197:F201)</f>
        <v>163500</v>
      </c>
      <c r="G202" s="129"/>
      <c r="H202" s="179" t="s">
        <v>539</v>
      </c>
      <c r="I202" s="62"/>
      <c r="J202" s="62"/>
      <c r="K202" s="62"/>
      <c r="L202" s="391"/>
    </row>
    <row r="203" spans="1:12" s="64" customFormat="1">
      <c r="A203" s="63"/>
      <c r="B203" s="63"/>
      <c r="C203" s="63"/>
      <c r="D203" s="140"/>
      <c r="E203" s="94"/>
      <c r="F203" s="141"/>
      <c r="G203" s="129"/>
      <c r="H203" s="62"/>
      <c r="I203" s="62"/>
      <c r="J203" s="62"/>
      <c r="K203" s="62"/>
      <c r="L203" s="391"/>
    </row>
    <row r="204" spans="1:12" s="64" customFormat="1">
      <c r="A204" s="63" t="s">
        <v>540</v>
      </c>
      <c r="B204" s="63" t="s">
        <v>529</v>
      </c>
      <c r="C204" s="63" t="s">
        <v>530</v>
      </c>
      <c r="D204" s="140">
        <v>8192</v>
      </c>
      <c r="E204" s="94">
        <v>6</v>
      </c>
      <c r="F204" s="141">
        <f>D204*E204</f>
        <v>49152</v>
      </c>
      <c r="G204" s="129">
        <v>43381</v>
      </c>
      <c r="H204" s="62">
        <v>43397</v>
      </c>
      <c r="I204" s="62">
        <v>43406</v>
      </c>
      <c r="J204" s="62">
        <f>I204+20</f>
        <v>43426</v>
      </c>
      <c r="K204" s="62" t="s">
        <v>499</v>
      </c>
      <c r="L204" s="391"/>
    </row>
    <row r="205" spans="1:12" s="64" customFormat="1">
      <c r="A205" s="63"/>
      <c r="B205" s="63"/>
      <c r="C205" s="63" t="s">
        <v>541</v>
      </c>
      <c r="D205" s="140">
        <v>840</v>
      </c>
      <c r="E205" s="94">
        <v>5.8</v>
      </c>
      <c r="F205" s="141">
        <f>D205*E205</f>
        <v>4872</v>
      </c>
      <c r="G205" s="129"/>
      <c r="H205" s="62"/>
      <c r="I205" s="62"/>
      <c r="J205" s="62"/>
      <c r="K205" s="62"/>
      <c r="L205" s="391"/>
    </row>
    <row r="206" spans="1:12" s="64" customFormat="1">
      <c r="A206" s="63"/>
      <c r="B206" s="63" t="s">
        <v>531</v>
      </c>
      <c r="C206" s="63" t="s">
        <v>542</v>
      </c>
      <c r="D206" s="140">
        <v>2592</v>
      </c>
      <c r="E206" s="94">
        <v>7.5</v>
      </c>
      <c r="F206" s="141">
        <f>D206*E206</f>
        <v>19440</v>
      </c>
      <c r="G206" s="129" t="s">
        <v>534</v>
      </c>
      <c r="H206" s="62"/>
      <c r="I206" s="62"/>
      <c r="J206" s="62"/>
      <c r="K206" s="62"/>
      <c r="L206" s="391"/>
    </row>
    <row r="207" spans="1:12" s="64" customFormat="1">
      <c r="A207" s="63"/>
      <c r="B207" s="63"/>
      <c r="C207" s="63" t="s">
        <v>543</v>
      </c>
      <c r="D207" s="140">
        <v>1920</v>
      </c>
      <c r="E207" s="94">
        <v>7.5</v>
      </c>
      <c r="F207" s="141">
        <f>D207*E207</f>
        <v>14400</v>
      </c>
      <c r="G207" s="129" t="s">
        <v>536</v>
      </c>
      <c r="H207" s="62"/>
      <c r="I207" s="62"/>
      <c r="J207" s="62"/>
      <c r="K207" s="62"/>
      <c r="L207" s="391"/>
    </row>
    <row r="208" spans="1:12" s="64" customFormat="1">
      <c r="A208" s="63"/>
      <c r="B208" s="63"/>
      <c r="C208" s="63"/>
      <c r="D208" s="140"/>
      <c r="E208" s="94"/>
      <c r="F208" s="142">
        <f>SUM(F204:F207)</f>
        <v>87864</v>
      </c>
      <c r="G208" s="129"/>
      <c r="H208" s="179" t="s">
        <v>539</v>
      </c>
      <c r="I208" s="62"/>
      <c r="J208" s="62"/>
      <c r="K208" s="62"/>
      <c r="L208" s="391"/>
    </row>
    <row r="209" spans="1:12" s="64" customFormat="1">
      <c r="A209" s="63"/>
      <c r="B209" s="63"/>
      <c r="C209" s="63"/>
      <c r="D209" s="140"/>
      <c r="E209" s="94"/>
      <c r="F209" s="142"/>
      <c r="G209" s="129"/>
      <c r="H209" s="122"/>
      <c r="I209" s="62"/>
      <c r="J209" s="62"/>
      <c r="K209" s="62"/>
      <c r="L209" s="129"/>
    </row>
    <row r="210" spans="1:12" s="64" customFormat="1">
      <c r="A210" s="170"/>
      <c r="B210" s="170"/>
      <c r="C210" s="170"/>
      <c r="D210" s="180"/>
      <c r="E210" s="181"/>
      <c r="F210" s="181"/>
      <c r="G210" s="129"/>
      <c r="H210" s="62"/>
      <c r="I210" s="62"/>
      <c r="J210" s="62"/>
      <c r="K210" s="62"/>
      <c r="L210" s="62"/>
    </row>
    <row r="211" spans="1:12" s="64" customFormat="1">
      <c r="A211" s="170" t="s">
        <v>177</v>
      </c>
      <c r="B211" s="170" t="s">
        <v>178</v>
      </c>
      <c r="C211" s="170" t="s">
        <v>544</v>
      </c>
      <c r="D211" s="180">
        <v>6792</v>
      </c>
      <c r="E211" s="181">
        <v>6</v>
      </c>
      <c r="F211" s="141">
        <f t="shared" ref="F211:F212" si="10">D211*E211</f>
        <v>40752</v>
      </c>
      <c r="G211" s="129">
        <v>43388</v>
      </c>
      <c r="H211" s="62">
        <v>43402</v>
      </c>
      <c r="I211" s="62">
        <v>43409</v>
      </c>
      <c r="J211" s="62">
        <f>I211+20</f>
        <v>43429</v>
      </c>
      <c r="K211" s="62" t="s">
        <v>499</v>
      </c>
      <c r="L211" s="62"/>
    </row>
    <row r="212" spans="1:12" s="64" customFormat="1">
      <c r="A212" s="170"/>
      <c r="B212" s="170"/>
      <c r="C212" s="170" t="s">
        <v>545</v>
      </c>
      <c r="D212" s="180">
        <v>240</v>
      </c>
      <c r="E212" s="181">
        <v>5.8</v>
      </c>
      <c r="F212" s="141">
        <f t="shared" si="10"/>
        <v>1392</v>
      </c>
      <c r="G212" s="129" t="s">
        <v>546</v>
      </c>
      <c r="H212" s="62"/>
      <c r="I212" s="62"/>
      <c r="J212" s="62"/>
      <c r="K212" s="62"/>
      <c r="L212" s="62"/>
    </row>
    <row r="213" spans="1:12" s="64" customFormat="1">
      <c r="A213" s="170"/>
      <c r="B213" s="170"/>
      <c r="C213" s="170"/>
      <c r="D213" s="180"/>
      <c r="E213" s="181"/>
      <c r="F213" s="181">
        <f>SUM(F211:F212)</f>
        <v>42144</v>
      </c>
      <c r="G213" s="129"/>
      <c r="H213" s="179" t="s">
        <v>539</v>
      </c>
      <c r="I213" s="129"/>
      <c r="J213" s="129"/>
      <c r="K213" s="62"/>
      <c r="L213" s="62"/>
    </row>
    <row r="215" spans="1:12">
      <c r="A215" s="8" t="s">
        <v>417</v>
      </c>
      <c r="B215" s="8" t="s">
        <v>416</v>
      </c>
      <c r="C215" s="99" t="s">
        <v>418</v>
      </c>
      <c r="D215" s="83">
        <v>2568</v>
      </c>
      <c r="E215" s="133">
        <v>7.5</v>
      </c>
      <c r="F215" s="133">
        <f t="shared" ref="F215:F219" si="11">D215*E215</f>
        <v>19260</v>
      </c>
      <c r="G215" s="21">
        <v>43395</v>
      </c>
      <c r="H215" s="21">
        <v>43411</v>
      </c>
      <c r="I215" s="35">
        <v>43418</v>
      </c>
      <c r="J215" s="35">
        <f>I215+20</f>
        <v>43438</v>
      </c>
      <c r="K215" s="21" t="s">
        <v>176</v>
      </c>
      <c r="L215" s="21"/>
    </row>
    <row r="216" spans="1:12">
      <c r="A216" s="8"/>
      <c r="B216" s="8"/>
      <c r="C216" s="99" t="s">
        <v>419</v>
      </c>
      <c r="D216" s="83">
        <v>1000</v>
      </c>
      <c r="E216" s="133">
        <v>7.2</v>
      </c>
      <c r="F216" s="133">
        <f t="shared" si="11"/>
        <v>7200</v>
      </c>
      <c r="G216" s="21"/>
      <c r="H216" s="21"/>
      <c r="I216" s="35"/>
      <c r="J216" s="35"/>
      <c r="K216" s="21"/>
      <c r="L216" s="21"/>
    </row>
    <row r="217" spans="1:12">
      <c r="A217" s="8"/>
      <c r="B217" s="8"/>
      <c r="C217" s="99" t="s">
        <v>420</v>
      </c>
      <c r="D217" s="83">
        <v>576</v>
      </c>
      <c r="E217" s="133">
        <v>7.5</v>
      </c>
      <c r="F217" s="133">
        <f t="shared" si="11"/>
        <v>4320</v>
      </c>
      <c r="G217" s="21"/>
      <c r="H217" s="21"/>
      <c r="I217" s="35"/>
      <c r="J217" s="35"/>
      <c r="K217" s="21"/>
      <c r="L217" s="21"/>
    </row>
    <row r="218" spans="1:12">
      <c r="A218" s="8"/>
      <c r="B218" s="8"/>
      <c r="C218" s="99" t="s">
        <v>421</v>
      </c>
      <c r="D218" s="83">
        <v>6672</v>
      </c>
      <c r="E218" s="133">
        <v>7.5</v>
      </c>
      <c r="F218" s="133">
        <f t="shared" si="11"/>
        <v>50040</v>
      </c>
      <c r="G218" s="21"/>
      <c r="H218" s="21"/>
      <c r="I218" s="35"/>
      <c r="J218" s="35"/>
      <c r="K218" s="21"/>
      <c r="L218" s="21"/>
    </row>
    <row r="219" spans="1:12">
      <c r="A219" s="8"/>
      <c r="B219" s="8"/>
      <c r="C219" s="99" t="s">
        <v>422</v>
      </c>
      <c r="D219" s="83">
        <v>1960</v>
      </c>
      <c r="E219" s="133">
        <v>7.5</v>
      </c>
      <c r="F219" s="133">
        <f t="shared" si="11"/>
        <v>14700</v>
      </c>
      <c r="G219" s="21"/>
      <c r="H219" s="21"/>
      <c r="I219" s="35"/>
      <c r="J219" s="35"/>
      <c r="K219" s="21"/>
      <c r="L219" s="21"/>
    </row>
    <row r="220" spans="1:12">
      <c r="A220" s="8"/>
      <c r="B220" s="8"/>
      <c r="C220" s="8"/>
      <c r="D220" s="146">
        <f>SUM(D215:D219)</f>
        <v>12776</v>
      </c>
      <c r="E220" s="147"/>
      <c r="F220" s="147">
        <f>SUM(F215:F219)</f>
        <v>95520</v>
      </c>
      <c r="G220" s="21"/>
      <c r="H220" s="21"/>
      <c r="I220" s="35"/>
      <c r="J220" s="35"/>
      <c r="K220" s="21"/>
      <c r="L220" s="21"/>
    </row>
    <row r="221" spans="1:12">
      <c r="I221" s="150"/>
      <c r="J221" s="150"/>
    </row>
    <row r="222" spans="1:12">
      <c r="A222" s="60" t="s">
        <v>455</v>
      </c>
      <c r="B222" s="60" t="s">
        <v>437</v>
      </c>
      <c r="C222" s="99" t="s">
        <v>438</v>
      </c>
      <c r="D222" s="138">
        <v>1302</v>
      </c>
      <c r="E222" s="167">
        <v>6.65</v>
      </c>
      <c r="F222" s="168">
        <f>E222*D222</f>
        <v>8658.3000000000011</v>
      </c>
      <c r="G222" s="61">
        <v>43416</v>
      </c>
      <c r="H222" s="61">
        <v>43434</v>
      </c>
      <c r="I222" s="66">
        <v>43481</v>
      </c>
      <c r="J222" s="66">
        <f>I222+20</f>
        <v>43501</v>
      </c>
      <c r="K222" s="61" t="s">
        <v>176</v>
      </c>
      <c r="L222" s="61"/>
    </row>
    <row r="223" spans="1:12">
      <c r="A223" s="60"/>
      <c r="B223" s="60"/>
      <c r="C223" s="99" t="s">
        <v>439</v>
      </c>
      <c r="D223" s="138">
        <v>72</v>
      </c>
      <c r="E223" s="167">
        <v>6.65</v>
      </c>
      <c r="F223" s="168">
        <f t="shared" ref="F223:F229" si="12">E223*D223</f>
        <v>478.8</v>
      </c>
      <c r="G223" s="61"/>
      <c r="H223" s="66" t="s">
        <v>461</v>
      </c>
      <c r="I223" s="61"/>
      <c r="J223" s="61"/>
      <c r="K223" s="61"/>
      <c r="L223" s="61" t="s">
        <v>693</v>
      </c>
    </row>
    <row r="224" spans="1:12">
      <c r="A224" s="60"/>
      <c r="B224" s="60" t="s">
        <v>463</v>
      </c>
      <c r="C224" s="99" t="s">
        <v>440</v>
      </c>
      <c r="D224" s="99">
        <v>368</v>
      </c>
      <c r="E224" s="167">
        <v>9.4</v>
      </c>
      <c r="F224" s="168">
        <f t="shared" si="12"/>
        <v>3459.2000000000003</v>
      </c>
      <c r="G224" s="61" t="s">
        <v>464</v>
      </c>
      <c r="H224" s="61"/>
      <c r="I224" s="61"/>
      <c r="J224" s="61"/>
      <c r="K224" s="61"/>
      <c r="L224" s="61"/>
    </row>
    <row r="225" spans="1:12">
      <c r="A225" s="60"/>
      <c r="B225" s="60"/>
      <c r="C225" s="99" t="s">
        <v>441</v>
      </c>
      <c r="D225" s="99">
        <v>200</v>
      </c>
      <c r="E225" s="167">
        <v>9.4</v>
      </c>
      <c r="F225" s="168">
        <f t="shared" si="12"/>
        <v>1880</v>
      </c>
      <c r="G225" s="61" t="s">
        <v>465</v>
      </c>
      <c r="H225" s="61"/>
      <c r="I225" s="61"/>
      <c r="J225" s="61"/>
      <c r="K225" s="61"/>
      <c r="L225" s="61" t="s">
        <v>694</v>
      </c>
    </row>
    <row r="226" spans="1:12">
      <c r="A226" s="60"/>
      <c r="B226" s="60"/>
      <c r="C226" s="99" t="s">
        <v>442</v>
      </c>
      <c r="D226" s="99">
        <v>256</v>
      </c>
      <c r="E226" s="167">
        <v>9.4</v>
      </c>
      <c r="F226" s="168">
        <f t="shared" si="12"/>
        <v>2406.4</v>
      </c>
      <c r="G226" s="61"/>
      <c r="H226" s="61" t="s">
        <v>483</v>
      </c>
      <c r="I226" s="61"/>
      <c r="J226" s="61"/>
      <c r="K226" s="61"/>
      <c r="L226" s="61"/>
    </row>
    <row r="227" spans="1:12">
      <c r="A227" s="60" t="s">
        <v>716</v>
      </c>
      <c r="B227" s="60"/>
      <c r="C227" s="99" t="s">
        <v>443</v>
      </c>
      <c r="D227" s="99">
        <v>304</v>
      </c>
      <c r="E227" s="167">
        <v>9.4</v>
      </c>
      <c r="F227" s="168">
        <f t="shared" si="12"/>
        <v>2857.6</v>
      </c>
      <c r="G227" s="61"/>
      <c r="H227" s="66" t="s">
        <v>484</v>
      </c>
      <c r="I227" s="61"/>
      <c r="J227" s="61"/>
      <c r="K227" s="61"/>
      <c r="L227" s="61"/>
    </row>
    <row r="228" spans="1:12">
      <c r="A228" s="60"/>
      <c r="B228" s="60"/>
      <c r="C228" s="99" t="s">
        <v>444</v>
      </c>
      <c r="D228" s="99">
        <v>16</v>
      </c>
      <c r="E228" s="167">
        <v>9.4</v>
      </c>
      <c r="F228" s="168">
        <f t="shared" si="12"/>
        <v>150.4</v>
      </c>
      <c r="G228" s="61"/>
      <c r="H228" s="66" t="s">
        <v>493</v>
      </c>
      <c r="I228" s="61"/>
      <c r="J228" s="61"/>
      <c r="K228" s="61"/>
      <c r="L228" s="61"/>
    </row>
    <row r="229" spans="1:12">
      <c r="A229" s="60"/>
      <c r="B229" s="60"/>
      <c r="C229" s="99" t="s">
        <v>445</v>
      </c>
      <c r="D229" s="99">
        <v>96</v>
      </c>
      <c r="E229" s="167">
        <v>9.4</v>
      </c>
      <c r="F229" s="168">
        <f t="shared" si="12"/>
        <v>902.40000000000009</v>
      </c>
      <c r="G229" s="61"/>
      <c r="H229" s="66" t="s">
        <v>494</v>
      </c>
      <c r="I229" s="66"/>
      <c r="J229" s="61"/>
      <c r="K229" s="61"/>
      <c r="L229" s="61"/>
    </row>
    <row r="230" spans="1:12">
      <c r="A230" s="60"/>
      <c r="B230" s="60"/>
      <c r="C230" s="60"/>
      <c r="D230" s="138">
        <f>SUM(D222:D229)</f>
        <v>2614</v>
      </c>
      <c r="E230" s="139"/>
      <c r="F230" s="168">
        <f>SUM(F222:F229)</f>
        <v>20793.100000000002</v>
      </c>
      <c r="G230" s="61"/>
      <c r="H230" s="66" t="s">
        <v>495</v>
      </c>
      <c r="I230" s="61"/>
      <c r="J230" s="61"/>
      <c r="K230" s="61"/>
      <c r="L230" s="61"/>
    </row>
    <row r="231" spans="1:12">
      <c r="A231" s="8"/>
      <c r="B231" s="8"/>
      <c r="C231" s="8"/>
      <c r="D231" s="146"/>
      <c r="E231" s="147"/>
      <c r="F231" s="147"/>
      <c r="G231" s="21"/>
      <c r="H231" s="35" t="s">
        <v>548</v>
      </c>
      <c r="I231" s="21"/>
      <c r="J231" s="21"/>
      <c r="K231" s="21"/>
      <c r="L231" s="21"/>
    </row>
    <row r="232" spans="1:12">
      <c r="A232" s="8"/>
      <c r="B232" s="8"/>
      <c r="C232" s="8"/>
      <c r="D232" s="146"/>
      <c r="E232" s="147"/>
      <c r="F232" s="147"/>
      <c r="G232" s="21"/>
      <c r="H232" s="35" t="s">
        <v>547</v>
      </c>
      <c r="I232" s="21"/>
      <c r="J232" s="21"/>
      <c r="K232" s="21"/>
      <c r="L232" s="21"/>
    </row>
    <row r="233" spans="1:12">
      <c r="A233" s="8"/>
      <c r="B233" s="8"/>
      <c r="C233" s="8" t="s">
        <v>704</v>
      </c>
      <c r="D233" s="146"/>
      <c r="E233" s="147"/>
      <c r="F233" s="147"/>
      <c r="G233" s="21"/>
      <c r="H233" s="35" t="s">
        <v>679</v>
      </c>
      <c r="I233" s="21"/>
      <c r="J233" s="21"/>
      <c r="K233" s="21"/>
      <c r="L233" s="21"/>
    </row>
    <row r="234" spans="1:12">
      <c r="A234" s="8"/>
      <c r="B234" s="8"/>
      <c r="C234" s="8"/>
      <c r="D234" s="146"/>
      <c r="E234" s="147"/>
      <c r="F234" s="147"/>
      <c r="G234" s="21"/>
      <c r="H234" s="35" t="s">
        <v>681</v>
      </c>
      <c r="I234" s="21"/>
      <c r="J234" s="21"/>
      <c r="K234" s="21"/>
      <c r="L234" s="21"/>
    </row>
    <row r="235" spans="1:12">
      <c r="A235" s="8"/>
      <c r="B235" s="8"/>
      <c r="C235" s="8" t="s">
        <v>705</v>
      </c>
      <c r="D235" s="146"/>
      <c r="E235" s="147"/>
      <c r="F235" s="147"/>
      <c r="G235" s="21"/>
      <c r="H235" s="35" t="s">
        <v>682</v>
      </c>
      <c r="I235" s="21"/>
      <c r="J235" s="21"/>
      <c r="K235" s="21"/>
      <c r="L235" s="21"/>
    </row>
    <row r="236" spans="1:12" ht="15">
      <c r="A236" s="8"/>
      <c r="B236" s="8"/>
      <c r="C236" s="8"/>
      <c r="D236" s="146"/>
      <c r="E236" s="147"/>
      <c r="F236" s="147"/>
      <c r="G236" s="21"/>
      <c r="H236" s="184" t="s">
        <v>687</v>
      </c>
      <c r="I236" s="21"/>
      <c r="J236" s="21"/>
      <c r="K236" s="21"/>
      <c r="L236" s="21"/>
    </row>
    <row r="237" spans="1:12">
      <c r="A237" s="8"/>
      <c r="B237" s="8"/>
      <c r="C237" s="8"/>
      <c r="D237" s="146"/>
      <c r="E237" s="147"/>
      <c r="F237" s="147"/>
      <c r="G237" s="21"/>
      <c r="H237" s="35" t="s">
        <v>689</v>
      </c>
      <c r="I237" s="21"/>
      <c r="J237" s="21"/>
      <c r="K237" s="21"/>
      <c r="L237" s="21"/>
    </row>
    <row r="238" spans="1:12">
      <c r="A238" s="8"/>
      <c r="B238" s="8"/>
      <c r="C238" s="8"/>
      <c r="D238" s="146"/>
      <c r="E238" s="147"/>
      <c r="F238" s="147"/>
      <c r="G238" s="21"/>
      <c r="H238" s="35" t="s">
        <v>691</v>
      </c>
      <c r="I238" s="21"/>
      <c r="J238" s="21"/>
      <c r="K238" s="21"/>
      <c r="L238" s="21"/>
    </row>
    <row r="239" spans="1:12">
      <c r="A239" s="8"/>
      <c r="B239" s="8"/>
      <c r="C239" s="8"/>
      <c r="D239" s="146"/>
      <c r="E239" s="147"/>
      <c r="F239" s="147"/>
      <c r="G239" s="21"/>
      <c r="H239" s="35" t="s">
        <v>695</v>
      </c>
      <c r="I239" s="21"/>
      <c r="J239" s="21"/>
      <c r="K239" s="21"/>
      <c r="L239" s="21"/>
    </row>
    <row r="240" spans="1:12" ht="15">
      <c r="A240" s="8"/>
      <c r="B240" s="8"/>
      <c r="C240" s="8"/>
      <c r="D240" s="146"/>
      <c r="E240" s="147"/>
      <c r="F240" s="147"/>
      <c r="G240" s="21"/>
      <c r="H240" s="186" t="s">
        <v>697</v>
      </c>
      <c r="I240" s="21"/>
      <c r="J240" s="21"/>
      <c r="K240" s="21"/>
      <c r="L240" s="21"/>
    </row>
    <row r="241" spans="1:12" ht="15">
      <c r="H241" s="190"/>
    </row>
    <row r="242" spans="1:12">
      <c r="A242" s="176" t="s">
        <v>686</v>
      </c>
      <c r="B242" s="8" t="s">
        <v>492</v>
      </c>
      <c r="C242" s="394" t="s">
        <v>485</v>
      </c>
      <c r="D242" s="83">
        <v>1480</v>
      </c>
      <c r="E242" s="167">
        <v>7.2</v>
      </c>
      <c r="F242" s="168">
        <f t="shared" ref="F242:F255" si="13">E242*D242</f>
        <v>10656</v>
      </c>
      <c r="G242" s="35">
        <v>43437</v>
      </c>
      <c r="H242" s="35">
        <v>43454</v>
      </c>
      <c r="I242" s="30">
        <v>43472</v>
      </c>
      <c r="J242" s="30">
        <f>I242+20</f>
        <v>43492</v>
      </c>
      <c r="K242" s="61" t="s">
        <v>176</v>
      </c>
      <c r="L242" s="21"/>
    </row>
    <row r="243" spans="1:12">
      <c r="A243" s="8"/>
      <c r="B243" s="8"/>
      <c r="C243" s="394"/>
      <c r="D243" s="83">
        <v>3256</v>
      </c>
      <c r="E243" s="167">
        <v>7.2</v>
      </c>
      <c r="F243" s="168">
        <f t="shared" si="13"/>
        <v>23443.200000000001</v>
      </c>
      <c r="G243" s="21" t="s">
        <v>678</v>
      </c>
      <c r="H243" s="21"/>
      <c r="I243" s="21"/>
      <c r="J243" s="21"/>
      <c r="K243" s="21"/>
      <c r="L243" s="21" t="s">
        <v>688</v>
      </c>
    </row>
    <row r="244" spans="1:12">
      <c r="A244" s="8"/>
      <c r="B244" s="8"/>
      <c r="C244" s="394" t="s">
        <v>486</v>
      </c>
      <c r="D244" s="83">
        <v>472</v>
      </c>
      <c r="E244" s="167">
        <v>7.2</v>
      </c>
      <c r="F244" s="168">
        <f t="shared" si="13"/>
        <v>3398.4</v>
      </c>
      <c r="G244" s="21" t="s">
        <v>680</v>
      </c>
      <c r="H244" s="21"/>
      <c r="I244" s="21"/>
      <c r="J244" s="21"/>
      <c r="K244" s="21"/>
      <c r="L244" s="21"/>
    </row>
    <row r="245" spans="1:12">
      <c r="A245" s="8" t="s">
        <v>717</v>
      </c>
      <c r="B245" s="8"/>
      <c r="C245" s="394"/>
      <c r="D245" s="83">
        <v>1464</v>
      </c>
      <c r="E245" s="167">
        <v>7.2</v>
      </c>
      <c r="F245" s="168">
        <f t="shared" si="13"/>
        <v>10540.800000000001</v>
      </c>
      <c r="G245" s="21" t="s">
        <v>690</v>
      </c>
      <c r="H245" s="21"/>
      <c r="I245" s="21"/>
      <c r="J245" s="21"/>
      <c r="K245" s="21"/>
      <c r="L245" s="21"/>
    </row>
    <row r="246" spans="1:12">
      <c r="A246" s="8"/>
      <c r="B246" s="8"/>
      <c r="C246" s="394" t="s">
        <v>487</v>
      </c>
      <c r="D246" s="83">
        <v>576</v>
      </c>
      <c r="E246" s="167">
        <v>7.2</v>
      </c>
      <c r="F246" s="168">
        <f t="shared" si="13"/>
        <v>4147.2</v>
      </c>
      <c r="G246" s="21" t="s">
        <v>692</v>
      </c>
      <c r="H246" s="21"/>
      <c r="I246" s="21"/>
      <c r="J246" s="21"/>
      <c r="K246" s="21"/>
      <c r="L246" s="21"/>
    </row>
    <row r="247" spans="1:12">
      <c r="A247" s="8"/>
      <c r="B247" s="8"/>
      <c r="C247" s="394"/>
      <c r="D247" s="83">
        <v>4064</v>
      </c>
      <c r="E247" s="167">
        <v>7.2</v>
      </c>
      <c r="F247" s="168">
        <f t="shared" si="13"/>
        <v>29260.799999999999</v>
      </c>
      <c r="G247" s="21"/>
      <c r="H247" s="21"/>
      <c r="I247" s="21"/>
      <c r="J247" s="21"/>
      <c r="K247" s="21"/>
      <c r="L247" s="21"/>
    </row>
    <row r="248" spans="1:12">
      <c r="A248" s="8"/>
      <c r="B248" s="8"/>
      <c r="C248" s="394" t="s">
        <v>488</v>
      </c>
      <c r="D248" s="83">
        <v>1040</v>
      </c>
      <c r="E248" s="167">
        <v>7.2</v>
      </c>
      <c r="F248" s="168">
        <f t="shared" si="13"/>
        <v>7488</v>
      </c>
      <c r="G248" s="21"/>
      <c r="H248" s="21"/>
      <c r="I248" s="21"/>
      <c r="J248" s="21"/>
      <c r="K248" s="21"/>
      <c r="L248" s="21"/>
    </row>
    <row r="249" spans="1:12">
      <c r="A249" s="8"/>
      <c r="B249" s="8"/>
      <c r="C249" s="394"/>
      <c r="D249" s="83">
        <v>1096</v>
      </c>
      <c r="E249" s="167">
        <v>7.2</v>
      </c>
      <c r="F249" s="168">
        <f t="shared" si="13"/>
        <v>7891.2</v>
      </c>
      <c r="G249" s="21"/>
      <c r="H249" s="21"/>
      <c r="I249" s="21"/>
      <c r="J249" s="21"/>
      <c r="K249" s="21"/>
      <c r="L249" s="21"/>
    </row>
    <row r="250" spans="1:12">
      <c r="A250" s="8"/>
      <c r="B250" s="8"/>
      <c r="C250" s="394" t="s">
        <v>489</v>
      </c>
      <c r="D250" s="83">
        <v>32</v>
      </c>
      <c r="E250" s="167">
        <v>7.2</v>
      </c>
      <c r="F250" s="168">
        <f t="shared" si="13"/>
        <v>230.4</v>
      </c>
      <c r="G250" s="21"/>
      <c r="H250" s="21"/>
      <c r="I250" s="21"/>
      <c r="J250" s="21"/>
      <c r="K250" s="21"/>
      <c r="L250" s="21"/>
    </row>
    <row r="251" spans="1:12">
      <c r="A251" s="8"/>
      <c r="B251" s="8"/>
      <c r="C251" s="394"/>
      <c r="D251" s="83">
        <v>160</v>
      </c>
      <c r="E251" s="167">
        <v>7.2</v>
      </c>
      <c r="F251" s="168">
        <f t="shared" si="13"/>
        <v>1152</v>
      </c>
      <c r="G251" s="21"/>
      <c r="H251" s="21"/>
      <c r="I251" s="21"/>
      <c r="J251" s="21"/>
      <c r="K251" s="21"/>
      <c r="L251" s="21"/>
    </row>
    <row r="252" spans="1:12">
      <c r="A252" s="8"/>
      <c r="B252" s="8"/>
      <c r="C252" s="394" t="s">
        <v>490</v>
      </c>
      <c r="D252" s="83">
        <v>264</v>
      </c>
      <c r="E252" s="167">
        <v>7.2</v>
      </c>
      <c r="F252" s="168">
        <f t="shared" si="13"/>
        <v>1900.8</v>
      </c>
      <c r="G252" s="21"/>
      <c r="H252" s="21"/>
      <c r="I252" s="21"/>
      <c r="J252" s="21"/>
      <c r="K252" s="21"/>
      <c r="L252" s="21"/>
    </row>
    <row r="253" spans="1:12">
      <c r="A253" s="8"/>
      <c r="B253" s="8"/>
      <c r="C253" s="394"/>
      <c r="D253" s="83">
        <v>400</v>
      </c>
      <c r="E253" s="167">
        <v>7.2</v>
      </c>
      <c r="F253" s="168">
        <f t="shared" si="13"/>
        <v>2880</v>
      </c>
      <c r="G253" s="21"/>
      <c r="H253" s="21"/>
      <c r="I253" s="21"/>
      <c r="J253" s="21"/>
      <c r="K253" s="21"/>
      <c r="L253" s="21"/>
    </row>
    <row r="254" spans="1:12">
      <c r="A254" s="8"/>
      <c r="B254" s="8"/>
      <c r="C254" s="394" t="s">
        <v>491</v>
      </c>
      <c r="D254" s="83">
        <v>400</v>
      </c>
      <c r="E254" s="167">
        <v>6.9</v>
      </c>
      <c r="F254" s="168">
        <f t="shared" si="13"/>
        <v>2760</v>
      </c>
      <c r="G254" s="21"/>
      <c r="H254" s="21"/>
      <c r="I254" s="21"/>
      <c r="J254" s="21"/>
      <c r="K254" s="21"/>
      <c r="L254" s="21"/>
    </row>
    <row r="255" spans="1:12">
      <c r="A255" s="8"/>
      <c r="B255" s="8"/>
      <c r="C255" s="394"/>
      <c r="D255" s="83">
        <v>700</v>
      </c>
      <c r="E255" s="167">
        <v>6.9</v>
      </c>
      <c r="F255" s="168">
        <f t="shared" si="13"/>
        <v>4830</v>
      </c>
      <c r="G255" s="21"/>
      <c r="H255" s="21"/>
      <c r="I255" s="21"/>
      <c r="J255" s="21"/>
      <c r="K255" s="21"/>
      <c r="L255" s="21"/>
    </row>
    <row r="256" spans="1:12">
      <c r="A256" s="8"/>
      <c r="B256" s="8"/>
      <c r="C256" s="8"/>
      <c r="D256" s="146">
        <f>SUM(D242:D255)</f>
        <v>15404</v>
      </c>
      <c r="E256" s="147"/>
      <c r="F256" s="177">
        <f>SUM(F242:F255)</f>
        <v>110578.79999999999</v>
      </c>
      <c r="G256" s="21"/>
      <c r="H256" s="21"/>
      <c r="I256" s="21"/>
      <c r="J256" s="21"/>
      <c r="K256" s="21"/>
      <c r="L256" s="21"/>
    </row>
    <row r="258" spans="1:12">
      <c r="A258" s="176" t="s">
        <v>703</v>
      </c>
      <c r="B258" s="8" t="s">
        <v>684</v>
      </c>
      <c r="C258" s="8" t="s">
        <v>683</v>
      </c>
      <c r="D258" s="146">
        <v>871</v>
      </c>
      <c r="E258" s="185">
        <v>6.4</v>
      </c>
      <c r="F258" s="185">
        <v>5574.4</v>
      </c>
      <c r="G258" s="21">
        <v>43465</v>
      </c>
      <c r="H258" s="21">
        <v>43481</v>
      </c>
      <c r="I258" s="21">
        <v>43493</v>
      </c>
      <c r="J258" s="30">
        <f>I258+20</f>
        <v>43513</v>
      </c>
      <c r="K258" s="61" t="s">
        <v>176</v>
      </c>
      <c r="L258" s="197" t="s">
        <v>701</v>
      </c>
    </row>
    <row r="259" spans="1:12">
      <c r="A259" s="8"/>
      <c r="B259" s="8"/>
      <c r="C259" s="8" t="s">
        <v>685</v>
      </c>
      <c r="D259" s="146">
        <v>1148</v>
      </c>
      <c r="E259" s="185">
        <v>6.4</v>
      </c>
      <c r="F259" s="185">
        <v>7347.2</v>
      </c>
      <c r="G259" s="21" t="s">
        <v>698</v>
      </c>
      <c r="H259" s="21"/>
      <c r="I259" s="21"/>
      <c r="J259" s="21"/>
      <c r="K259" s="21"/>
      <c r="L259" s="197" t="s">
        <v>696</v>
      </c>
    </row>
    <row r="260" spans="1:12">
      <c r="A260" s="8" t="s">
        <v>718</v>
      </c>
      <c r="B260" s="8"/>
      <c r="C260" s="8"/>
      <c r="D260" s="146"/>
      <c r="E260" s="147"/>
      <c r="F260" s="147"/>
      <c r="G260" s="21" t="s">
        <v>702</v>
      </c>
      <c r="H260" s="21"/>
      <c r="I260" s="21"/>
      <c r="J260" s="21"/>
      <c r="K260" s="21"/>
      <c r="L260" s="21"/>
    </row>
    <row r="261" spans="1:12">
      <c r="A261" s="8"/>
      <c r="B261" s="8"/>
      <c r="C261" s="8"/>
      <c r="D261" s="146"/>
      <c r="E261" s="147"/>
      <c r="F261" s="147"/>
      <c r="G261" s="21" t="s">
        <v>706</v>
      </c>
      <c r="H261" s="21"/>
      <c r="I261" s="21"/>
      <c r="J261" s="21"/>
      <c r="K261" s="21"/>
      <c r="L261" s="21"/>
    </row>
    <row r="262" spans="1:12">
      <c r="A262" s="8"/>
      <c r="B262" s="8"/>
      <c r="C262" s="8"/>
      <c r="D262" s="146"/>
      <c r="E262" s="147"/>
      <c r="F262" s="147"/>
      <c r="G262" s="21" t="s">
        <v>709</v>
      </c>
      <c r="H262" s="21"/>
      <c r="I262" s="21"/>
      <c r="J262" s="21"/>
      <c r="K262" s="21"/>
      <c r="L262" s="21"/>
    </row>
    <row r="263" spans="1:12">
      <c r="A263" s="8"/>
      <c r="B263" s="8"/>
      <c r="C263" s="8"/>
      <c r="D263" s="146"/>
      <c r="E263" s="147"/>
      <c r="F263" s="147"/>
      <c r="G263" s="21" t="s">
        <v>715</v>
      </c>
      <c r="H263" s="21"/>
      <c r="I263" s="21"/>
      <c r="J263" s="21"/>
      <c r="K263" s="21"/>
      <c r="L263" s="21"/>
    </row>
    <row r="264" spans="1:12">
      <c r="A264" s="8"/>
      <c r="B264" s="8"/>
      <c r="C264" s="8"/>
      <c r="D264" s="146"/>
      <c r="E264" s="147"/>
      <c r="F264" s="147"/>
      <c r="G264" s="21" t="s">
        <v>719</v>
      </c>
      <c r="H264" s="21"/>
      <c r="I264" s="21"/>
      <c r="J264" s="21"/>
      <c r="K264" s="21"/>
      <c r="L264" s="21"/>
    </row>
    <row r="266" spans="1:12">
      <c r="A266" s="8" t="s">
        <v>981</v>
      </c>
      <c r="B266" s="8" t="s">
        <v>983</v>
      </c>
      <c r="C266" s="8" t="s">
        <v>982</v>
      </c>
      <c r="D266" s="146">
        <v>2400</v>
      </c>
      <c r="E266" s="185">
        <v>5.7</v>
      </c>
      <c r="F266" s="185">
        <f>E266*D266</f>
        <v>13680</v>
      </c>
      <c r="G266" s="21">
        <v>43626</v>
      </c>
      <c r="H266" s="21">
        <v>43644</v>
      </c>
      <c r="I266" s="21"/>
      <c r="J266" s="21"/>
      <c r="K266" s="21"/>
      <c r="L266" s="21" t="s">
        <v>986</v>
      </c>
    </row>
    <row r="267" spans="1:12">
      <c r="A267" s="8" t="s">
        <v>985</v>
      </c>
      <c r="B267" s="8"/>
      <c r="C267" s="8" t="s">
        <v>987</v>
      </c>
      <c r="D267" s="146"/>
      <c r="E267" s="147"/>
      <c r="F267" s="147"/>
      <c r="G267" s="21"/>
      <c r="H267" s="21"/>
      <c r="I267" s="21"/>
      <c r="J267" s="21" t="s">
        <v>699</v>
      </c>
      <c r="K267" s="21"/>
      <c r="L267" s="21"/>
    </row>
    <row r="268" spans="1:12">
      <c r="A268" s="8"/>
      <c r="B268" s="8"/>
      <c r="C268" s="8"/>
      <c r="D268" s="146"/>
      <c r="E268" s="147"/>
      <c r="F268" s="147"/>
      <c r="G268" s="21"/>
      <c r="H268" s="21"/>
      <c r="I268" s="21"/>
      <c r="J268" s="21"/>
      <c r="K268" s="21"/>
      <c r="L268" s="21"/>
    </row>
  </sheetData>
  <mergeCells count="29">
    <mergeCell ref="C252:C253"/>
    <mergeCell ref="C254:C255"/>
    <mergeCell ref="C242:C243"/>
    <mergeCell ref="C244:C245"/>
    <mergeCell ref="C246:C247"/>
    <mergeCell ref="C248:C249"/>
    <mergeCell ref="C250:C251"/>
    <mergeCell ref="L197:L208"/>
    <mergeCell ref="L99:L104"/>
    <mergeCell ref="L106:L127"/>
    <mergeCell ref="L129:L154"/>
    <mergeCell ref="L157:L159"/>
    <mergeCell ref="L161:L168"/>
    <mergeCell ref="G78:G86"/>
    <mergeCell ref="G88:G97"/>
    <mergeCell ref="D74:E74"/>
    <mergeCell ref="L170:L187"/>
    <mergeCell ref="L189:L194"/>
    <mergeCell ref="A1:J1"/>
    <mergeCell ref="G10:G17"/>
    <mergeCell ref="G61:G68"/>
    <mergeCell ref="G70:G73"/>
    <mergeCell ref="D75:E75"/>
    <mergeCell ref="G50:G56"/>
    <mergeCell ref="G58:G59"/>
    <mergeCell ref="G23:G27"/>
    <mergeCell ref="D28:E28"/>
    <mergeCell ref="G31:G33"/>
    <mergeCell ref="G35:G4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79"/>
  <sheetViews>
    <sheetView tabSelected="1" topLeftCell="A35" workbookViewId="0">
      <selection activeCell="H56" sqref="H56"/>
    </sheetView>
  </sheetViews>
  <sheetFormatPr defaultRowHeight="15"/>
  <cols>
    <col min="1" max="1" width="15.375" style="97" customWidth="1"/>
    <col min="2" max="2" width="11.625" style="97" customWidth="1"/>
    <col min="3" max="3" width="7.125" style="97" customWidth="1"/>
    <col min="4" max="4" width="8.625" style="97" customWidth="1"/>
    <col min="5" max="5" width="11.75" style="97" customWidth="1"/>
    <col min="6" max="6" width="10" style="97" customWidth="1"/>
    <col min="7" max="7" width="9.375" style="97" bestFit="1" customWidth="1"/>
    <col min="8" max="8" width="9.125" style="97" bestFit="1" customWidth="1"/>
    <col min="9" max="11" width="9" style="97"/>
    <col min="12" max="12" width="11.25" style="97" customWidth="1"/>
    <col min="13" max="16384" width="9" style="97"/>
  </cols>
  <sheetData>
    <row r="2" spans="1:12" s="2" customFormat="1" ht="12.75">
      <c r="A2" s="383" t="s">
        <v>552</v>
      </c>
      <c r="B2" s="383"/>
      <c r="C2" s="383"/>
      <c r="D2" s="383"/>
      <c r="E2" s="383"/>
      <c r="F2" s="383"/>
      <c r="G2" s="383"/>
      <c r="H2" s="383"/>
      <c r="I2" s="383"/>
      <c r="J2" s="383"/>
      <c r="K2" s="5"/>
      <c r="L2" s="6"/>
    </row>
    <row r="3" spans="1:12" s="2" customFormat="1" ht="24" customHeight="1">
      <c r="A3" s="9" t="s">
        <v>34</v>
      </c>
      <c r="B3" s="10" t="s">
        <v>35</v>
      </c>
      <c r="C3" s="10" t="s">
        <v>38</v>
      </c>
      <c r="D3" s="11" t="s">
        <v>39</v>
      </c>
      <c r="E3" s="12" t="s">
        <v>36</v>
      </c>
      <c r="F3" s="13" t="s">
        <v>40</v>
      </c>
      <c r="G3" s="14" t="s">
        <v>7</v>
      </c>
      <c r="H3" s="14" t="s">
        <v>8</v>
      </c>
      <c r="I3" s="14" t="s">
        <v>9</v>
      </c>
      <c r="J3" s="15" t="s">
        <v>10</v>
      </c>
      <c r="K3" s="15" t="s">
        <v>14</v>
      </c>
      <c r="L3" s="9" t="s">
        <v>13</v>
      </c>
    </row>
    <row r="4" spans="1:12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9"/>
    </row>
    <row r="5" spans="1:12">
      <c r="A5" s="290" t="s">
        <v>894</v>
      </c>
      <c r="B5" s="291" t="s">
        <v>549</v>
      </c>
      <c r="C5" s="292">
        <v>16932</v>
      </c>
      <c r="D5" s="292">
        <v>4200</v>
      </c>
      <c r="E5" s="63">
        <v>4.25</v>
      </c>
      <c r="F5" s="63">
        <f>E5*D5</f>
        <v>17850</v>
      </c>
      <c r="G5" s="293">
        <v>43424</v>
      </c>
      <c r="H5" s="293">
        <v>43439</v>
      </c>
      <c r="I5" s="293">
        <v>43481</v>
      </c>
      <c r="J5" s="293"/>
      <c r="K5" s="63"/>
      <c r="L5" s="294" t="s">
        <v>895</v>
      </c>
    </row>
    <row r="6" spans="1:12">
      <c r="A6" s="288"/>
      <c r="B6" s="291" t="s">
        <v>549</v>
      </c>
      <c r="C6" s="292">
        <v>16634</v>
      </c>
      <c r="D6" s="292">
        <v>5400</v>
      </c>
      <c r="E6" s="288">
        <v>4.25</v>
      </c>
      <c r="F6" s="63">
        <f>E6*D6</f>
        <v>22950</v>
      </c>
      <c r="G6" s="295" t="s">
        <v>896</v>
      </c>
      <c r="H6" s="293"/>
      <c r="I6" s="295"/>
      <c r="J6" s="295"/>
      <c r="K6" s="288"/>
      <c r="L6" s="296"/>
    </row>
    <row r="7" spans="1:12">
      <c r="A7" s="297" t="s">
        <v>897</v>
      </c>
      <c r="B7" s="297"/>
      <c r="C7" s="297"/>
      <c r="D7" s="298">
        <v>9600</v>
      </c>
      <c r="E7" s="297"/>
      <c r="F7" s="289">
        <f>SUM(F5:F6)</f>
        <v>40800</v>
      </c>
      <c r="G7" s="299" t="s">
        <v>898</v>
      </c>
      <c r="H7" s="293"/>
      <c r="I7" s="295"/>
      <c r="J7" s="295"/>
      <c r="K7" s="288"/>
      <c r="L7" s="296"/>
    </row>
    <row r="8" spans="1:12">
      <c r="A8" s="289"/>
      <c r="B8" s="289"/>
      <c r="C8" s="289"/>
      <c r="D8" s="289"/>
      <c r="E8" s="289"/>
      <c r="F8" s="289"/>
      <c r="G8" s="299" t="s">
        <v>899</v>
      </c>
      <c r="H8" s="295"/>
      <c r="I8" s="299"/>
      <c r="J8" s="299"/>
      <c r="K8" s="289"/>
      <c r="L8" s="300"/>
    </row>
    <row r="9" spans="1:12">
      <c r="A9" s="289"/>
      <c r="B9" s="289" t="s">
        <v>900</v>
      </c>
      <c r="C9" s="289"/>
      <c r="D9" s="289"/>
      <c r="E9" s="289"/>
      <c r="F9" s="289"/>
      <c r="G9" s="175" t="s">
        <v>901</v>
      </c>
      <c r="H9" s="295"/>
      <c r="I9" s="299"/>
      <c r="J9" s="299"/>
      <c r="K9" s="289"/>
      <c r="L9" s="300"/>
    </row>
    <row r="10" spans="1:12">
      <c r="A10" s="289"/>
      <c r="B10" s="289" t="s">
        <v>902</v>
      </c>
      <c r="C10" s="289"/>
      <c r="D10" s="289"/>
      <c r="E10" s="289"/>
      <c r="F10" s="289"/>
      <c r="G10" s="299" t="s">
        <v>903</v>
      </c>
      <c r="H10" s="295"/>
      <c r="I10" s="299"/>
      <c r="J10" s="299"/>
      <c r="K10" s="289"/>
      <c r="L10" s="300"/>
    </row>
    <row r="11" spans="1:12">
      <c r="A11" s="289"/>
      <c r="B11" s="289" t="s">
        <v>904</v>
      </c>
      <c r="C11" s="289"/>
      <c r="D11" s="289"/>
      <c r="E11" s="289"/>
      <c r="F11" s="289"/>
      <c r="G11" s="299" t="s">
        <v>905</v>
      </c>
      <c r="H11" s="295"/>
      <c r="I11" s="299"/>
      <c r="J11" s="299"/>
      <c r="K11" s="289"/>
      <c r="L11" s="300"/>
    </row>
    <row r="12" spans="1:12">
      <c r="A12" s="289"/>
      <c r="B12" s="289"/>
      <c r="C12" s="289"/>
      <c r="D12" s="289"/>
      <c r="E12" s="289"/>
      <c r="F12" s="289"/>
      <c r="G12" s="295" t="s">
        <v>906</v>
      </c>
      <c r="H12" s="295"/>
      <c r="I12" s="299"/>
      <c r="J12" s="299"/>
      <c r="K12" s="289"/>
      <c r="L12" s="300"/>
    </row>
    <row r="13" spans="1:12">
      <c r="A13" s="289"/>
      <c r="B13" s="289"/>
      <c r="C13" s="297"/>
      <c r="D13" s="289"/>
      <c r="E13" s="301"/>
      <c r="F13" s="289"/>
      <c r="G13" s="295" t="s">
        <v>907</v>
      </c>
      <c r="H13" s="295"/>
      <c r="I13" s="299"/>
      <c r="J13" s="299"/>
      <c r="K13" s="289"/>
      <c r="L13" s="300"/>
    </row>
    <row r="14" spans="1:12">
      <c r="A14" s="289"/>
      <c r="B14" s="289"/>
      <c r="C14" s="297"/>
      <c r="D14" s="289"/>
      <c r="E14" s="301"/>
      <c r="F14" s="289"/>
      <c r="G14" s="175" t="s">
        <v>908</v>
      </c>
      <c r="H14" s="295"/>
      <c r="I14" s="299"/>
      <c r="J14" s="299"/>
      <c r="K14" s="289"/>
      <c r="L14" s="300"/>
    </row>
    <row r="15" spans="1:12">
      <c r="A15" s="289"/>
      <c r="B15" s="289"/>
      <c r="C15" s="297"/>
      <c r="D15" s="289"/>
      <c r="E15" s="301"/>
      <c r="F15" s="289"/>
      <c r="G15" s="295" t="s">
        <v>909</v>
      </c>
      <c r="H15" s="295"/>
      <c r="I15" s="299"/>
      <c r="J15" s="299"/>
      <c r="K15" s="289"/>
      <c r="L15" s="300"/>
    </row>
    <row r="16" spans="1:12">
      <c r="A16" s="289"/>
      <c r="B16" s="289"/>
      <c r="C16" s="297"/>
      <c r="D16" s="289"/>
      <c r="E16" s="301"/>
      <c r="F16" s="289"/>
      <c r="G16" s="295"/>
      <c r="H16" s="295"/>
      <c r="I16" s="299"/>
      <c r="J16" s="299"/>
      <c r="K16" s="289"/>
      <c r="L16" s="300"/>
    </row>
    <row r="17" spans="1:12">
      <c r="A17" s="238" t="s">
        <v>910</v>
      </c>
      <c r="B17" s="302" t="s">
        <v>550</v>
      </c>
      <c r="C17" s="303">
        <v>17347</v>
      </c>
      <c r="D17" s="304">
        <v>12000</v>
      </c>
      <c r="E17" s="305">
        <v>4.5</v>
      </c>
      <c r="F17" s="289">
        <f>E17*D17</f>
        <v>54000</v>
      </c>
      <c r="G17" s="295">
        <v>43451</v>
      </c>
      <c r="H17" s="295">
        <v>43103</v>
      </c>
      <c r="I17" s="295">
        <v>43476</v>
      </c>
      <c r="J17" s="299"/>
      <c r="K17" s="289"/>
      <c r="L17" s="300" t="s">
        <v>911</v>
      </c>
    </row>
    <row r="18" spans="1:12">
      <c r="A18" s="306" t="s">
        <v>912</v>
      </c>
      <c r="B18" s="302" t="s">
        <v>551</v>
      </c>
      <c r="C18" s="303">
        <v>17351</v>
      </c>
      <c r="D18" s="304">
        <v>12000</v>
      </c>
      <c r="E18" s="305">
        <v>4.6500000000000004</v>
      </c>
      <c r="F18" s="289">
        <f>E18*D18</f>
        <v>55800.000000000007</v>
      </c>
      <c r="G18" s="295" t="s">
        <v>913</v>
      </c>
      <c r="H18" s="295"/>
      <c r="I18" s="299"/>
      <c r="J18" s="299"/>
      <c r="K18" s="289"/>
      <c r="L18" s="300" t="s">
        <v>914</v>
      </c>
    </row>
    <row r="19" spans="1:12">
      <c r="A19" s="289"/>
      <c r="B19" s="289"/>
      <c r="C19" s="289"/>
      <c r="D19" s="289">
        <f>SUM(D17:D18)</f>
        <v>24000</v>
      </c>
      <c r="E19" s="289"/>
      <c r="F19" s="289">
        <f>SUM(F17:F18)</f>
        <v>109800</v>
      </c>
      <c r="G19" s="295" t="s">
        <v>915</v>
      </c>
      <c r="H19" s="299"/>
      <c r="I19" s="299"/>
      <c r="J19" s="299"/>
      <c r="K19" s="289"/>
      <c r="L19" s="289"/>
    </row>
    <row r="20" spans="1:12">
      <c r="A20" s="289"/>
      <c r="B20" s="289"/>
      <c r="C20" s="289"/>
      <c r="D20" s="289"/>
      <c r="E20" s="289"/>
      <c r="F20" s="289"/>
      <c r="G20" s="295" t="s">
        <v>916</v>
      </c>
      <c r="H20" s="299"/>
      <c r="I20" s="299"/>
      <c r="J20" s="299"/>
      <c r="K20" s="289"/>
      <c r="L20" s="289"/>
    </row>
    <row r="21" spans="1:12">
      <c r="A21" s="289"/>
      <c r="B21" s="289"/>
      <c r="C21" s="289"/>
      <c r="D21" s="289"/>
      <c r="E21" s="289"/>
      <c r="F21" s="289"/>
      <c r="G21" s="295"/>
      <c r="H21" s="299"/>
      <c r="I21" s="299"/>
      <c r="J21" s="299"/>
      <c r="K21" s="289"/>
      <c r="L21" s="289"/>
    </row>
    <row r="22" spans="1:12">
      <c r="A22" s="289"/>
      <c r="B22" s="289"/>
      <c r="C22" s="289"/>
      <c r="D22" s="289"/>
      <c r="E22" s="289"/>
      <c r="F22" s="289"/>
      <c r="G22" s="299"/>
      <c r="H22" s="299"/>
      <c r="I22" s="299"/>
      <c r="J22" s="299"/>
      <c r="K22" s="289"/>
      <c r="L22" s="289"/>
    </row>
    <row r="23" spans="1:12">
      <c r="A23" s="307" t="s">
        <v>917</v>
      </c>
      <c r="B23" s="308" t="s">
        <v>700</v>
      </c>
      <c r="C23" s="309">
        <v>17986</v>
      </c>
      <c r="D23" s="289">
        <v>300</v>
      </c>
      <c r="E23" s="289">
        <v>5.75</v>
      </c>
      <c r="F23" s="289">
        <f t="shared" ref="F23:F24" si="0">E23*D23</f>
        <v>1725</v>
      </c>
      <c r="G23" s="299">
        <v>43485</v>
      </c>
      <c r="H23" s="299">
        <f>G23+17</f>
        <v>43502</v>
      </c>
      <c r="I23" s="299"/>
      <c r="J23" s="299"/>
      <c r="K23" s="289"/>
      <c r="L23" s="300" t="s">
        <v>918</v>
      </c>
    </row>
    <row r="24" spans="1:12">
      <c r="A24" s="307" t="s">
        <v>919</v>
      </c>
      <c r="B24" s="310" t="s">
        <v>700</v>
      </c>
      <c r="C24" s="309">
        <v>17985</v>
      </c>
      <c r="D24" s="289">
        <v>72</v>
      </c>
      <c r="E24" s="289">
        <v>5.75</v>
      </c>
      <c r="F24" s="289">
        <f t="shared" si="0"/>
        <v>414</v>
      </c>
      <c r="G24" s="299" t="s">
        <v>920</v>
      </c>
      <c r="H24" s="299"/>
      <c r="I24" s="299"/>
      <c r="J24" s="299"/>
      <c r="K24" s="289"/>
      <c r="L24" s="289"/>
    </row>
    <row r="25" spans="1:12">
      <c r="A25" s="289"/>
      <c r="B25" s="310"/>
      <c r="C25" s="309" t="s">
        <v>921</v>
      </c>
      <c r="D25" s="289">
        <f>SUM(D23:D24)</f>
        <v>372</v>
      </c>
      <c r="E25" s="289"/>
      <c r="F25" s="289">
        <f>SUM(F23:F24)</f>
        <v>2139</v>
      </c>
      <c r="G25" s="299"/>
      <c r="H25" s="299"/>
      <c r="I25" s="299"/>
      <c r="J25" s="299"/>
      <c r="K25" s="289"/>
      <c r="L25" s="289"/>
    </row>
    <row r="26" spans="1:12">
      <c r="A26" s="289"/>
      <c r="B26" s="289"/>
      <c r="C26" s="289"/>
      <c r="D26" s="289"/>
      <c r="E26" s="289"/>
      <c r="F26" s="289"/>
      <c r="G26" s="299"/>
      <c r="H26" s="299"/>
      <c r="I26" s="299"/>
      <c r="J26" s="299"/>
      <c r="K26" s="289"/>
      <c r="L26" s="289"/>
    </row>
    <row r="27" spans="1:12">
      <c r="A27" s="311" t="s">
        <v>922</v>
      </c>
      <c r="B27" s="312" t="s">
        <v>700</v>
      </c>
      <c r="C27" s="313">
        <v>17645</v>
      </c>
      <c r="D27" s="314">
        <v>7200</v>
      </c>
      <c r="E27" s="315">
        <v>6.25</v>
      </c>
      <c r="F27" s="316">
        <f>E27*D27</f>
        <v>45000</v>
      </c>
      <c r="G27" s="317">
        <v>43486</v>
      </c>
      <c r="H27" s="317">
        <v>43504</v>
      </c>
      <c r="I27" s="317">
        <v>43508</v>
      </c>
      <c r="J27" s="317"/>
      <c r="K27" s="317"/>
      <c r="L27" s="170" t="s">
        <v>708</v>
      </c>
    </row>
    <row r="28" spans="1:12">
      <c r="A28" s="289" t="s">
        <v>923</v>
      </c>
      <c r="B28" s="312" t="s">
        <v>707</v>
      </c>
      <c r="C28" s="313">
        <v>17911</v>
      </c>
      <c r="D28" s="314">
        <v>2000</v>
      </c>
      <c r="E28" s="315">
        <v>11.08</v>
      </c>
      <c r="F28" s="316">
        <f>E28*D28</f>
        <v>22160</v>
      </c>
      <c r="G28" s="317" t="s">
        <v>924</v>
      </c>
      <c r="H28" s="317"/>
      <c r="I28" s="317"/>
      <c r="J28" s="317"/>
      <c r="K28" s="317"/>
      <c r="L28" s="170" t="s">
        <v>925</v>
      </c>
    </row>
    <row r="29" spans="1:12" ht="16.5">
      <c r="A29" s="318"/>
      <c r="B29" s="318"/>
      <c r="C29" s="318"/>
      <c r="D29" s="318">
        <f>SUM(D27:D28)</f>
        <v>9200</v>
      </c>
      <c r="E29" s="318"/>
      <c r="F29" s="318">
        <f>SUM(F27:F28)</f>
        <v>67160</v>
      </c>
      <c r="G29" s="289" t="s">
        <v>926</v>
      </c>
      <c r="H29" s="319"/>
      <c r="I29" s="319"/>
      <c r="J29" s="319"/>
      <c r="K29" s="319"/>
      <c r="L29" s="319"/>
    </row>
    <row r="30" spans="1:12">
      <c r="A30" s="289"/>
      <c r="B30" s="289"/>
      <c r="C30" s="289"/>
      <c r="D30" s="289"/>
      <c r="E30" s="289"/>
      <c r="F30" s="289"/>
      <c r="G30" s="289" t="s">
        <v>927</v>
      </c>
      <c r="H30" s="289"/>
      <c r="I30" s="289"/>
      <c r="J30" s="289"/>
      <c r="K30" s="289"/>
      <c r="L30" s="289"/>
    </row>
    <row r="31" spans="1:12">
      <c r="A31" s="320" t="s">
        <v>928</v>
      </c>
      <c r="B31" s="302" t="s">
        <v>714</v>
      </c>
      <c r="C31" s="321">
        <v>17405</v>
      </c>
      <c r="D31" s="320">
        <v>1200</v>
      </c>
      <c r="E31" s="320">
        <v>7.45</v>
      </c>
      <c r="F31" s="322">
        <f>E31*D31</f>
        <v>8940</v>
      </c>
      <c r="G31" s="317">
        <v>43488</v>
      </c>
      <c r="H31" s="317">
        <v>43500</v>
      </c>
      <c r="I31" s="299">
        <v>43501</v>
      </c>
      <c r="J31" s="289"/>
      <c r="K31" s="289"/>
      <c r="L31" s="289"/>
    </row>
    <row r="32" spans="1:12">
      <c r="A32" s="289" t="s">
        <v>929</v>
      </c>
      <c r="B32" s="289"/>
      <c r="C32" s="289"/>
      <c r="D32" s="289"/>
      <c r="E32" s="289"/>
      <c r="F32" s="289"/>
      <c r="G32" s="323" t="s">
        <v>930</v>
      </c>
      <c r="H32" s="289"/>
      <c r="I32" s="289"/>
      <c r="J32" s="289"/>
      <c r="K32" s="289"/>
      <c r="L32" s="289"/>
    </row>
    <row r="33" spans="1:12">
      <c r="A33" s="324"/>
      <c r="B33" s="324"/>
      <c r="C33" s="324"/>
      <c r="D33" s="324"/>
      <c r="E33" s="324"/>
      <c r="F33" s="324"/>
      <c r="G33" s="324" t="s">
        <v>931</v>
      </c>
      <c r="H33" s="324"/>
      <c r="I33" s="324"/>
      <c r="J33" s="324"/>
      <c r="K33" s="324"/>
      <c r="L33" s="324"/>
    </row>
    <row r="36" spans="1:12">
      <c r="A36" s="274" t="s">
        <v>939</v>
      </c>
      <c r="B36" s="275" t="s">
        <v>881</v>
      </c>
      <c r="C36" s="275">
        <v>18359</v>
      </c>
      <c r="D36" s="276">
        <v>100</v>
      </c>
      <c r="E36" s="277">
        <v>6.45</v>
      </c>
      <c r="F36" s="96">
        <f>E36*D36</f>
        <v>645</v>
      </c>
      <c r="G36" s="278">
        <v>43581</v>
      </c>
      <c r="H36" s="278">
        <v>43590</v>
      </c>
      <c r="I36" s="278">
        <v>43590</v>
      </c>
      <c r="J36" s="96"/>
      <c r="K36" s="96"/>
      <c r="L36" s="96" t="s">
        <v>961</v>
      </c>
    </row>
    <row r="37" spans="1:12">
      <c r="A37" s="96"/>
      <c r="B37" s="96"/>
      <c r="C37" s="96"/>
      <c r="D37" s="96"/>
      <c r="E37" s="96"/>
      <c r="F37" s="96"/>
      <c r="G37" s="278"/>
      <c r="H37" s="278"/>
      <c r="I37" s="278"/>
      <c r="J37" s="96"/>
      <c r="K37" s="96"/>
      <c r="L37" s="96"/>
    </row>
    <row r="38" spans="1:12">
      <c r="A38" s="274" t="s">
        <v>975</v>
      </c>
      <c r="B38" s="275" t="s">
        <v>881</v>
      </c>
      <c r="C38" s="275">
        <v>18360</v>
      </c>
      <c r="D38" s="276">
        <v>31620</v>
      </c>
      <c r="E38" s="277">
        <v>6.45</v>
      </c>
      <c r="F38" s="96">
        <f t="shared" ref="F38:F39" si="1">E38*D38</f>
        <v>203949</v>
      </c>
      <c r="G38" s="278">
        <v>43584</v>
      </c>
      <c r="H38" s="278">
        <v>43603</v>
      </c>
      <c r="I38" s="278">
        <v>43608</v>
      </c>
      <c r="J38" s="96"/>
      <c r="K38" s="96"/>
      <c r="L38" s="183" t="s">
        <v>942</v>
      </c>
    </row>
    <row r="39" spans="1:12">
      <c r="A39" s="274" t="s">
        <v>975</v>
      </c>
      <c r="B39" s="275" t="s">
        <v>881</v>
      </c>
      <c r="C39" s="275">
        <v>18888</v>
      </c>
      <c r="D39" s="276">
        <v>2688</v>
      </c>
      <c r="E39" s="277">
        <v>6.45</v>
      </c>
      <c r="F39" s="96">
        <f t="shared" si="1"/>
        <v>17337.600000000002</v>
      </c>
      <c r="G39" s="278"/>
      <c r="H39" s="278" t="s">
        <v>941</v>
      </c>
      <c r="I39" s="278"/>
      <c r="J39" s="96"/>
      <c r="K39" s="96"/>
      <c r="L39" s="183" t="s">
        <v>943</v>
      </c>
    </row>
    <row r="40" spans="1:12">
      <c r="A40" s="96"/>
      <c r="B40" s="96"/>
      <c r="C40" s="96"/>
      <c r="D40" s="279">
        <f>SUM(D38:D39)</f>
        <v>34308</v>
      </c>
      <c r="E40" s="96"/>
      <c r="F40" s="96">
        <f>SUM(F38:F39)</f>
        <v>221286.6</v>
      </c>
      <c r="G40" s="96"/>
      <c r="H40" s="96" t="s">
        <v>944</v>
      </c>
      <c r="I40" s="96"/>
      <c r="J40" s="96"/>
      <c r="K40" s="96"/>
      <c r="L40" s="96"/>
    </row>
    <row r="42" spans="1:12">
      <c r="A42" s="274" t="s">
        <v>965</v>
      </c>
      <c r="B42" s="183" t="s">
        <v>933</v>
      </c>
      <c r="C42" s="325">
        <v>18810</v>
      </c>
      <c r="D42" s="96">
        <v>12000</v>
      </c>
      <c r="E42" s="96">
        <v>10.5</v>
      </c>
      <c r="F42" s="96">
        <f t="shared" ref="F42:F43" si="2">E42*D42</f>
        <v>126000</v>
      </c>
      <c r="G42" s="278">
        <v>43594</v>
      </c>
      <c r="H42" s="278">
        <v>43613</v>
      </c>
      <c r="I42" s="278"/>
      <c r="J42" s="96"/>
      <c r="K42" s="96"/>
      <c r="L42" s="326" t="s">
        <v>962</v>
      </c>
    </row>
    <row r="43" spans="1:12">
      <c r="A43" s="96"/>
      <c r="B43" s="96"/>
      <c r="C43" s="325">
        <v>18838</v>
      </c>
      <c r="D43" s="96">
        <v>240</v>
      </c>
      <c r="E43" s="96">
        <v>10.5</v>
      </c>
      <c r="F43" s="96">
        <f t="shared" si="2"/>
        <v>2520</v>
      </c>
      <c r="G43" s="278"/>
      <c r="H43" s="278" t="s">
        <v>997</v>
      </c>
      <c r="I43" s="278"/>
      <c r="J43" s="96"/>
      <c r="K43" s="96"/>
    </row>
    <row r="44" spans="1:12">
      <c r="A44" s="96"/>
      <c r="B44" s="96"/>
      <c r="C44" s="96"/>
      <c r="D44" s="96">
        <f>SUM(D42:D43)</f>
        <v>12240</v>
      </c>
      <c r="E44" s="96"/>
      <c r="F44" s="96">
        <f>SUM(F42:F43)</f>
        <v>128520</v>
      </c>
      <c r="G44" s="96"/>
      <c r="H44" s="326" t="s">
        <v>967</v>
      </c>
      <c r="I44" s="96"/>
      <c r="J44" s="96"/>
      <c r="K44" s="96"/>
      <c r="L44" s="96"/>
    </row>
    <row r="46" spans="1:12">
      <c r="A46" s="328" t="s">
        <v>938</v>
      </c>
      <c r="B46" s="329" t="s">
        <v>936</v>
      </c>
      <c r="C46" s="330">
        <v>18917</v>
      </c>
      <c r="D46" s="331">
        <v>756</v>
      </c>
      <c r="E46" s="332">
        <v>9.68</v>
      </c>
      <c r="F46" s="333">
        <f>+E46*D46</f>
        <v>7318.08</v>
      </c>
      <c r="G46" s="278">
        <v>43591</v>
      </c>
      <c r="H46" s="278"/>
      <c r="I46" s="278"/>
      <c r="J46" s="96"/>
      <c r="K46" s="96"/>
      <c r="L46" s="96"/>
    </row>
    <row r="47" spans="1:12">
      <c r="A47" s="328" t="s">
        <v>938</v>
      </c>
      <c r="B47" s="329" t="s">
        <v>936</v>
      </c>
      <c r="C47" s="330">
        <v>18925</v>
      </c>
      <c r="D47" s="331">
        <v>204</v>
      </c>
      <c r="E47" s="332">
        <v>9.68</v>
      </c>
      <c r="F47" s="333">
        <f>+E47*D47</f>
        <v>1974.72</v>
      </c>
      <c r="G47" s="96"/>
      <c r="H47" s="96"/>
      <c r="I47" s="96"/>
      <c r="J47" s="96"/>
      <c r="K47" s="96"/>
      <c r="L47" s="96"/>
    </row>
    <row r="48" spans="1:12">
      <c r="A48" s="328"/>
      <c r="B48" s="328"/>
      <c r="C48" s="328"/>
      <c r="D48" s="334">
        <f>SUM(D46:D47)</f>
        <v>960</v>
      </c>
      <c r="E48" s="328"/>
      <c r="F48" s="335">
        <f>SUM(F46:F47)</f>
        <v>9292.7999999999993</v>
      </c>
      <c r="G48" s="96" t="s">
        <v>937</v>
      </c>
      <c r="H48" s="96"/>
      <c r="I48" s="96"/>
      <c r="J48" s="96"/>
      <c r="K48" s="96"/>
      <c r="L48" s="96"/>
    </row>
    <row r="50" spans="1:12">
      <c r="A50" s="340" t="s">
        <v>940</v>
      </c>
      <c r="B50" s="275" t="s">
        <v>881</v>
      </c>
      <c r="C50" s="275">
        <v>18361</v>
      </c>
      <c r="D50" s="337">
        <v>3660</v>
      </c>
      <c r="E50" s="338">
        <v>6.45</v>
      </c>
      <c r="F50" s="336">
        <f t="shared" ref="F50:F51" si="3">+E50*D50</f>
        <v>23607</v>
      </c>
      <c r="G50" s="339">
        <v>43605</v>
      </c>
      <c r="H50" s="339">
        <v>43623</v>
      </c>
      <c r="I50" s="339">
        <v>43630</v>
      </c>
      <c r="J50" s="96"/>
      <c r="K50" s="96"/>
      <c r="L50" s="326" t="s">
        <v>966</v>
      </c>
    </row>
    <row r="51" spans="1:12">
      <c r="A51" s="340" t="s">
        <v>940</v>
      </c>
      <c r="B51" s="275" t="s">
        <v>881</v>
      </c>
      <c r="C51" s="275">
        <v>18364</v>
      </c>
      <c r="D51" s="337">
        <v>12120</v>
      </c>
      <c r="E51" s="338">
        <v>6.45</v>
      </c>
      <c r="F51" s="336">
        <f t="shared" si="3"/>
        <v>78174</v>
      </c>
      <c r="G51" s="339"/>
      <c r="H51" s="360" t="s">
        <v>980</v>
      </c>
      <c r="I51" s="339"/>
      <c r="J51" s="96"/>
      <c r="K51" s="96"/>
      <c r="L51" s="96"/>
    </row>
    <row r="52" spans="1:12">
      <c r="A52" s="328"/>
      <c r="B52" s="328"/>
      <c r="C52" s="328"/>
      <c r="D52" s="335">
        <f>SUM(D50:D51)</f>
        <v>15780</v>
      </c>
      <c r="E52" s="328"/>
      <c r="F52" s="335">
        <f>SUM(F50:F51)</f>
        <v>101781</v>
      </c>
      <c r="G52" s="339"/>
      <c r="H52" s="339" t="s">
        <v>998</v>
      </c>
      <c r="I52" s="339"/>
      <c r="J52" s="96"/>
      <c r="K52" s="96"/>
      <c r="L52" s="96"/>
    </row>
    <row r="54" spans="1:12">
      <c r="A54" s="342" t="s">
        <v>946</v>
      </c>
      <c r="B54" s="343" t="s">
        <v>0</v>
      </c>
      <c r="C54" s="343" t="s">
        <v>947</v>
      </c>
      <c r="D54" s="343" t="s">
        <v>948</v>
      </c>
      <c r="E54" s="343" t="s">
        <v>949</v>
      </c>
      <c r="F54" s="343" t="s">
        <v>4</v>
      </c>
      <c r="G54" s="14" t="s">
        <v>7</v>
      </c>
      <c r="H54" s="14" t="s">
        <v>8</v>
      </c>
      <c r="I54" s="14" t="s">
        <v>9</v>
      </c>
      <c r="J54" s="15" t="s">
        <v>10</v>
      </c>
      <c r="K54" s="15" t="s">
        <v>14</v>
      </c>
      <c r="L54" s="9" t="s">
        <v>13</v>
      </c>
    </row>
    <row r="55" spans="1:12">
      <c r="A55" s="355" t="s">
        <v>950</v>
      </c>
      <c r="B55" s="329" t="s">
        <v>951</v>
      </c>
      <c r="C55" s="329">
        <v>18042</v>
      </c>
      <c r="D55" s="344">
        <v>15712</v>
      </c>
      <c r="E55" s="333">
        <v>5.6</v>
      </c>
      <c r="F55" s="333">
        <f t="shared" ref="F55:F65" si="4">+E55*D55</f>
        <v>87987.199999999997</v>
      </c>
      <c r="G55" s="351">
        <v>43612</v>
      </c>
      <c r="H55" s="352">
        <v>43630</v>
      </c>
      <c r="I55" s="353" t="s">
        <v>958</v>
      </c>
      <c r="J55" s="96"/>
      <c r="K55" s="96"/>
      <c r="L55" s="96"/>
    </row>
    <row r="56" spans="1:12">
      <c r="A56" s="340" t="s">
        <v>952</v>
      </c>
      <c r="B56" s="329" t="s">
        <v>951</v>
      </c>
      <c r="C56" s="345">
        <v>18194</v>
      </c>
      <c r="D56" s="344">
        <v>1560</v>
      </c>
      <c r="E56" s="332">
        <v>5.6</v>
      </c>
      <c r="F56" s="333">
        <f>+E56*D56</f>
        <v>8736</v>
      </c>
      <c r="G56" s="96"/>
      <c r="H56" s="360" t="s">
        <v>1012</v>
      </c>
      <c r="I56" s="96"/>
      <c r="J56" s="96"/>
      <c r="K56" s="96"/>
      <c r="L56" s="354" t="s">
        <v>1010</v>
      </c>
    </row>
    <row r="57" spans="1:12">
      <c r="A57" s="340" t="s">
        <v>952</v>
      </c>
      <c r="B57" s="346" t="s">
        <v>953</v>
      </c>
      <c r="C57" s="346">
        <v>18195</v>
      </c>
      <c r="D57" s="344">
        <v>2280</v>
      </c>
      <c r="E57" s="332">
        <v>5.45</v>
      </c>
      <c r="F57" s="333">
        <f>+E57*D57</f>
        <v>12426</v>
      </c>
      <c r="G57" s="96"/>
      <c r="H57" s="96"/>
      <c r="I57" s="96"/>
      <c r="J57" s="96"/>
      <c r="K57" s="96"/>
      <c r="L57" s="96"/>
    </row>
    <row r="58" spans="1:12">
      <c r="A58" s="355" t="s">
        <v>954</v>
      </c>
      <c r="B58" s="346" t="s">
        <v>955</v>
      </c>
      <c r="C58" s="346">
        <v>18264</v>
      </c>
      <c r="D58" s="344">
        <v>1900</v>
      </c>
      <c r="E58" s="332">
        <v>6.45</v>
      </c>
      <c r="F58" s="333">
        <f>+E58*D58</f>
        <v>12255</v>
      </c>
      <c r="G58" s="96"/>
      <c r="H58" s="96"/>
      <c r="I58" s="96"/>
      <c r="J58" s="96"/>
      <c r="K58" s="96"/>
      <c r="L58" s="96"/>
    </row>
    <row r="59" spans="1:12">
      <c r="A59" s="356" t="s">
        <v>950</v>
      </c>
      <c r="B59" s="346" t="s">
        <v>955</v>
      </c>
      <c r="C59" s="346">
        <v>18265</v>
      </c>
      <c r="D59" s="344">
        <v>700</v>
      </c>
      <c r="E59" s="332">
        <v>6.6</v>
      </c>
      <c r="F59" s="333">
        <f>+E59*D59</f>
        <v>4620</v>
      </c>
      <c r="G59" s="96"/>
      <c r="H59" s="96"/>
      <c r="I59" s="96"/>
      <c r="J59" s="96"/>
      <c r="K59" s="96"/>
      <c r="L59" s="96"/>
    </row>
    <row r="60" spans="1:12">
      <c r="A60" s="355"/>
      <c r="B60" s="329"/>
      <c r="C60" s="329"/>
      <c r="D60" s="347"/>
      <c r="E60" s="333"/>
      <c r="F60" s="333"/>
      <c r="G60" s="96"/>
      <c r="H60" s="96"/>
      <c r="I60" s="96"/>
      <c r="J60" s="96"/>
      <c r="K60" s="96"/>
      <c r="L60" s="96"/>
    </row>
    <row r="61" spans="1:12">
      <c r="A61" s="355" t="s">
        <v>956</v>
      </c>
      <c r="B61" s="346" t="s">
        <v>953</v>
      </c>
      <c r="C61" s="345">
        <v>18043</v>
      </c>
      <c r="D61" s="348">
        <v>21728</v>
      </c>
      <c r="E61" s="332">
        <v>5.45</v>
      </c>
      <c r="F61" s="333">
        <f t="shared" si="4"/>
        <v>118417.60000000001</v>
      </c>
      <c r="G61" s="96"/>
      <c r="H61" s="96"/>
      <c r="I61" s="96"/>
      <c r="J61" s="96"/>
      <c r="K61" s="96"/>
      <c r="L61" s="354" t="s">
        <v>959</v>
      </c>
    </row>
    <row r="62" spans="1:12">
      <c r="A62" s="355"/>
      <c r="B62" s="346"/>
      <c r="C62" s="345"/>
      <c r="D62" s="348"/>
      <c r="E62" s="332"/>
      <c r="F62" s="333"/>
      <c r="G62" s="96"/>
      <c r="H62" s="96"/>
      <c r="I62" s="96"/>
      <c r="J62" s="96"/>
      <c r="K62" s="96"/>
      <c r="L62" s="96"/>
    </row>
    <row r="63" spans="1:12">
      <c r="A63" s="355" t="s">
        <v>957</v>
      </c>
      <c r="B63" s="346" t="s">
        <v>953</v>
      </c>
      <c r="C63" s="345">
        <v>18043</v>
      </c>
      <c r="D63" s="348">
        <v>7584</v>
      </c>
      <c r="E63" s="332">
        <v>5.45</v>
      </c>
      <c r="F63" s="333">
        <f t="shared" ref="F63" si="5">+E63*D63</f>
        <v>41332.800000000003</v>
      </c>
      <c r="G63" s="96"/>
      <c r="H63" s="96"/>
      <c r="I63" s="96"/>
      <c r="J63" s="96"/>
      <c r="K63" s="96"/>
      <c r="L63" s="354" t="s">
        <v>960</v>
      </c>
    </row>
    <row r="64" spans="1:12">
      <c r="A64" s="355" t="s">
        <v>957</v>
      </c>
      <c r="B64" s="346" t="s">
        <v>955</v>
      </c>
      <c r="C64" s="346">
        <v>18262</v>
      </c>
      <c r="D64" s="348">
        <v>5376</v>
      </c>
      <c r="E64" s="332">
        <v>6.45</v>
      </c>
      <c r="F64" s="333">
        <f t="shared" si="4"/>
        <v>34675.200000000004</v>
      </c>
      <c r="G64" s="96"/>
      <c r="H64" s="96"/>
      <c r="I64" s="96"/>
      <c r="J64" s="96"/>
      <c r="K64" s="96"/>
      <c r="L64" s="96"/>
    </row>
    <row r="65" spans="1:12">
      <c r="A65" s="355" t="s">
        <v>984</v>
      </c>
      <c r="B65" s="346" t="s">
        <v>955</v>
      </c>
      <c r="C65" s="346">
        <v>18263</v>
      </c>
      <c r="D65" s="348">
        <v>2004</v>
      </c>
      <c r="E65" s="332">
        <v>6.6</v>
      </c>
      <c r="F65" s="333">
        <f t="shared" si="4"/>
        <v>13226.4</v>
      </c>
      <c r="G65" s="96"/>
      <c r="H65" s="96"/>
      <c r="I65" s="96"/>
      <c r="J65" s="96"/>
      <c r="K65" s="96"/>
      <c r="L65" s="96"/>
    </row>
    <row r="66" spans="1:12">
      <c r="A66" s="357"/>
      <c r="B66" s="349"/>
      <c r="C66" s="349"/>
      <c r="D66" s="349"/>
      <c r="E66" s="349"/>
      <c r="F66" s="349"/>
      <c r="G66" s="96"/>
      <c r="H66" s="96"/>
      <c r="I66" s="96"/>
      <c r="J66" s="96"/>
      <c r="K66" s="96"/>
      <c r="L66" s="96"/>
    </row>
    <row r="67" spans="1:12">
      <c r="A67" s="357"/>
      <c r="B67" s="349"/>
      <c r="C67" s="349"/>
      <c r="D67" s="350">
        <f>SUM(D55:D66)</f>
        <v>58844</v>
      </c>
      <c r="E67" s="349"/>
      <c r="F67" s="350">
        <f>SUM(F55:F66)</f>
        <v>333676.2</v>
      </c>
      <c r="G67" s="96"/>
      <c r="H67" s="96"/>
      <c r="I67" s="96"/>
      <c r="J67" s="96"/>
      <c r="K67" s="96"/>
      <c r="L67" s="96"/>
    </row>
    <row r="70" spans="1:12">
      <c r="A70" s="342" t="s">
        <v>946</v>
      </c>
      <c r="B70" s="343" t="s">
        <v>0</v>
      </c>
      <c r="C70" s="343" t="s">
        <v>947</v>
      </c>
      <c r="D70" s="343" t="s">
        <v>948</v>
      </c>
      <c r="E70" s="343" t="s">
        <v>949</v>
      </c>
      <c r="F70" s="343" t="s">
        <v>4</v>
      </c>
      <c r="G70" s="14" t="s">
        <v>7</v>
      </c>
      <c r="H70" s="14" t="s">
        <v>8</v>
      </c>
      <c r="I70" s="14" t="s">
        <v>9</v>
      </c>
      <c r="J70" s="15" t="s">
        <v>10</v>
      </c>
      <c r="K70" s="15" t="s">
        <v>14</v>
      </c>
      <c r="L70" s="9" t="s">
        <v>13</v>
      </c>
    </row>
    <row r="71" spans="1:12" ht="24">
      <c r="A71" s="369" t="s">
        <v>1011</v>
      </c>
      <c r="B71" s="370" t="s">
        <v>999</v>
      </c>
      <c r="C71" s="371">
        <v>18380</v>
      </c>
      <c r="D71" s="372">
        <v>11376</v>
      </c>
      <c r="E71" s="96">
        <v>5.67</v>
      </c>
      <c r="F71" s="333">
        <f t="shared" ref="F71:F74" si="6">+E71*D71</f>
        <v>64501.919999999998</v>
      </c>
      <c r="G71" s="378" t="s">
        <v>1004</v>
      </c>
      <c r="H71" s="378" t="s">
        <v>1005</v>
      </c>
      <c r="I71" s="378" t="s">
        <v>1006</v>
      </c>
      <c r="J71" s="349"/>
      <c r="K71" s="381" t="s">
        <v>1007</v>
      </c>
      <c r="L71" s="96"/>
    </row>
    <row r="72" spans="1:12">
      <c r="A72" s="373"/>
      <c r="B72" s="370" t="s">
        <v>999</v>
      </c>
      <c r="C72" s="371">
        <v>18827</v>
      </c>
      <c r="D72" s="372">
        <v>1400</v>
      </c>
      <c r="E72" s="96">
        <v>5.67</v>
      </c>
      <c r="F72" s="333">
        <f t="shared" si="6"/>
        <v>7938</v>
      </c>
      <c r="G72" s="378"/>
      <c r="H72" s="379"/>
      <c r="I72" s="349"/>
      <c r="J72" s="349"/>
      <c r="K72" s="381"/>
      <c r="L72" s="96"/>
    </row>
    <row r="73" spans="1:12">
      <c r="A73" s="369"/>
      <c r="B73" s="370" t="s">
        <v>1000</v>
      </c>
      <c r="C73" s="371">
        <v>18377</v>
      </c>
      <c r="D73" s="372">
        <v>4504</v>
      </c>
      <c r="E73" s="96">
        <v>5.82</v>
      </c>
      <c r="F73" s="333">
        <f t="shared" si="6"/>
        <v>26213.280000000002</v>
      </c>
      <c r="G73" s="378"/>
      <c r="H73" s="379" t="s">
        <v>1008</v>
      </c>
      <c r="I73" s="349"/>
      <c r="J73" s="349"/>
      <c r="K73" s="381"/>
      <c r="L73" s="96"/>
    </row>
    <row r="74" spans="1:12">
      <c r="A74" s="369"/>
      <c r="B74" s="370" t="s">
        <v>1000</v>
      </c>
      <c r="C74" s="371">
        <v>18830</v>
      </c>
      <c r="D74" s="372">
        <v>300</v>
      </c>
      <c r="E74" s="96">
        <v>5.82</v>
      </c>
      <c r="F74" s="333">
        <f t="shared" si="6"/>
        <v>1746</v>
      </c>
      <c r="G74" s="378"/>
      <c r="H74" s="380"/>
      <c r="I74" s="349"/>
      <c r="J74" s="349"/>
      <c r="K74" s="381"/>
      <c r="L74" s="96"/>
    </row>
    <row r="75" spans="1:12">
      <c r="A75" s="369"/>
      <c r="B75" s="370"/>
      <c r="C75" s="371"/>
      <c r="D75" s="372"/>
      <c r="E75" s="96"/>
      <c r="F75" s="333"/>
      <c r="G75" s="378"/>
      <c r="H75" s="380"/>
      <c r="I75" s="349"/>
      <c r="J75" s="349"/>
      <c r="K75" s="381"/>
      <c r="L75" s="96"/>
    </row>
    <row r="76" spans="1:12" ht="24">
      <c r="A76" s="374" t="s">
        <v>1001</v>
      </c>
      <c r="B76" s="370" t="s">
        <v>1002</v>
      </c>
      <c r="C76" s="371">
        <v>18379</v>
      </c>
      <c r="D76" s="372">
        <v>10184</v>
      </c>
      <c r="E76" s="96">
        <v>6.12</v>
      </c>
      <c r="F76" s="333">
        <f t="shared" ref="F76:F78" si="7">+E76*D76</f>
        <v>62326.080000000002</v>
      </c>
      <c r="G76" s="378"/>
      <c r="H76" s="380"/>
      <c r="I76" s="349"/>
      <c r="J76" s="349"/>
      <c r="K76" s="381" t="s">
        <v>1009</v>
      </c>
      <c r="L76" s="96"/>
    </row>
    <row r="77" spans="1:12">
      <c r="A77" s="8"/>
      <c r="B77" s="370" t="s">
        <v>1002</v>
      </c>
      <c r="C77" s="371">
        <v>18828</v>
      </c>
      <c r="D77" s="372">
        <v>1264</v>
      </c>
      <c r="E77" s="96">
        <v>6.12</v>
      </c>
      <c r="F77" s="333">
        <f t="shared" si="7"/>
        <v>7735.68</v>
      </c>
      <c r="G77" s="378"/>
      <c r="H77" s="380"/>
      <c r="I77" s="349"/>
      <c r="J77" s="349"/>
      <c r="K77" s="381"/>
      <c r="L77" s="96"/>
    </row>
    <row r="78" spans="1:12">
      <c r="A78" s="349"/>
      <c r="B78" s="375" t="s">
        <v>1000</v>
      </c>
      <c r="C78" s="371">
        <v>18377</v>
      </c>
      <c r="D78" s="372">
        <v>5160</v>
      </c>
      <c r="E78" s="96">
        <v>5.82</v>
      </c>
      <c r="F78" s="333">
        <f t="shared" si="7"/>
        <v>30031.200000000001</v>
      </c>
      <c r="G78" s="378"/>
      <c r="H78" s="380"/>
      <c r="I78" s="349"/>
      <c r="J78" s="349"/>
      <c r="K78" s="381"/>
      <c r="L78" s="96"/>
    </row>
    <row r="79" spans="1:12">
      <c r="A79" s="376" t="s">
        <v>1003</v>
      </c>
      <c r="B79" s="377"/>
      <c r="C79" s="377"/>
      <c r="D79" s="375">
        <v>34188</v>
      </c>
      <c r="E79" s="96"/>
      <c r="F79" s="333">
        <f>SUM(F71:F78)</f>
        <v>200492.16</v>
      </c>
      <c r="G79" s="377"/>
      <c r="H79" s="377"/>
      <c r="I79" s="349"/>
      <c r="J79" s="349"/>
      <c r="K79" s="377"/>
      <c r="L79" s="96"/>
    </row>
  </sheetData>
  <mergeCells count="1">
    <mergeCell ref="A2:J2"/>
  </mergeCells>
  <phoneticPr fontId="1" type="noConversion"/>
  <conditionalFormatting sqref="E17:E18">
    <cfRule type="expression" dxfId="1" priority="11" stopIfTrue="1">
      <formula>IF(AND(COUNTA($A17:$F17)&gt;0,OR(ISBLANK($A17),ISBLANK(#REF!),ISBLANK($E17),ISBLANK($F17))),TRUE)</formula>
    </cfRule>
  </conditionalFormatting>
  <conditionalFormatting sqref="E50:E51">
    <cfRule type="expression" dxfId="0" priority="8" stopIfTrue="1">
      <formula>IF(AND(COUNTA($A50:$F50)&gt;0,OR(ISBLANK($A50),ISBLANK($B50),ISBLANK($E50),ISBLANK($F50))),TRUE)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1068"/>
  <sheetViews>
    <sheetView topLeftCell="A1047" workbookViewId="0">
      <selection activeCell="D1069" sqref="D1069"/>
    </sheetView>
  </sheetViews>
  <sheetFormatPr defaultRowHeight="12.75"/>
  <cols>
    <col min="1" max="1" width="10.625" style="248" customWidth="1"/>
    <col min="2" max="2" width="9" style="248"/>
    <col min="3" max="3" width="14.125" style="248" customWidth="1"/>
    <col min="4" max="4" width="9" style="250"/>
    <col min="5" max="5" width="8.125" style="251" customWidth="1"/>
    <col min="6" max="6" width="9.625" style="250" customWidth="1"/>
    <col min="7" max="10" width="9" style="252"/>
    <col min="11" max="11" width="12.5" style="248" customWidth="1"/>
    <col min="12" max="16384" width="9" style="248"/>
  </cols>
  <sheetData>
    <row r="2" spans="1:12" s="243" customFormat="1">
      <c r="A2" s="389" t="s">
        <v>193</v>
      </c>
      <c r="B2" s="389"/>
      <c r="C2" s="389"/>
      <c r="D2" s="389"/>
      <c r="E2" s="389"/>
      <c r="F2" s="389"/>
      <c r="G2" s="389"/>
      <c r="H2" s="389"/>
      <c r="I2" s="389"/>
      <c r="J2" s="389"/>
      <c r="K2" s="241"/>
      <c r="L2" s="242"/>
    </row>
    <row r="3" spans="1:12" s="243" customFormat="1" ht="24" customHeight="1">
      <c r="A3" s="244" t="s">
        <v>34</v>
      </c>
      <c r="B3" s="10" t="s">
        <v>35</v>
      </c>
      <c r="C3" s="10" t="s">
        <v>38</v>
      </c>
      <c r="D3" s="11" t="s">
        <v>39</v>
      </c>
      <c r="E3" s="12" t="s">
        <v>243</v>
      </c>
      <c r="F3" s="11" t="s">
        <v>40</v>
      </c>
      <c r="G3" s="245" t="s">
        <v>7</v>
      </c>
      <c r="H3" s="245" t="s">
        <v>8</v>
      </c>
      <c r="I3" s="245" t="s">
        <v>9</v>
      </c>
      <c r="J3" s="246" t="s">
        <v>10</v>
      </c>
      <c r="K3" s="241" t="s">
        <v>14</v>
      </c>
      <c r="L3" s="244" t="s">
        <v>13</v>
      </c>
    </row>
    <row r="4" spans="1:12" hidden="1">
      <c r="A4" s="247" t="s">
        <v>247</v>
      </c>
      <c r="B4" s="247" t="s">
        <v>248</v>
      </c>
      <c r="C4" s="247">
        <v>146704</v>
      </c>
      <c r="D4" s="247">
        <v>794</v>
      </c>
      <c r="E4" s="227">
        <v>1.41</v>
      </c>
      <c r="F4" s="247">
        <f t="shared" ref="F4:F6" si="0">D4*E4</f>
        <v>1119.54</v>
      </c>
      <c r="G4" s="219">
        <v>43255</v>
      </c>
      <c r="H4" s="219">
        <v>43268</v>
      </c>
      <c r="I4" s="219">
        <f>H4+7</f>
        <v>43275</v>
      </c>
      <c r="J4" s="219">
        <f>I4+60</f>
        <v>43335</v>
      </c>
      <c r="K4" s="226" t="s">
        <v>249</v>
      </c>
      <c r="L4" s="226"/>
    </row>
    <row r="5" spans="1:12" hidden="1">
      <c r="A5" s="247"/>
      <c r="B5" s="247" t="s">
        <v>250</v>
      </c>
      <c r="C5" s="247">
        <v>146668</v>
      </c>
      <c r="D5" s="247">
        <v>138</v>
      </c>
      <c r="E5" s="227">
        <v>1.32</v>
      </c>
      <c r="F5" s="247">
        <f t="shared" si="0"/>
        <v>182.16</v>
      </c>
      <c r="G5" s="219"/>
      <c r="H5" s="219"/>
      <c r="I5" s="219"/>
      <c r="J5" s="219"/>
      <c r="K5" s="226"/>
      <c r="L5" s="226"/>
    </row>
    <row r="6" spans="1:12" hidden="1">
      <c r="A6" s="247"/>
      <c r="B6" s="247" t="s">
        <v>251</v>
      </c>
      <c r="C6" s="247">
        <v>146686</v>
      </c>
      <c r="D6" s="247">
        <v>734</v>
      </c>
      <c r="E6" s="227">
        <v>1.32</v>
      </c>
      <c r="F6" s="247">
        <f t="shared" si="0"/>
        <v>968.88</v>
      </c>
      <c r="G6" s="219"/>
      <c r="H6" s="219"/>
      <c r="I6" s="219"/>
      <c r="J6" s="219"/>
      <c r="K6" s="226"/>
      <c r="L6" s="226"/>
    </row>
    <row r="7" spans="1:12" hidden="1">
      <c r="A7" s="178"/>
      <c r="B7" s="178"/>
      <c r="C7" s="178"/>
      <c r="D7" s="178"/>
      <c r="E7" s="189"/>
      <c r="F7" s="178">
        <f>SUM(F4:F6)</f>
        <v>2270.58</v>
      </c>
      <c r="G7" s="219"/>
      <c r="H7" s="219"/>
      <c r="I7" s="219"/>
      <c r="J7" s="219"/>
      <c r="K7" s="226"/>
      <c r="L7" s="226"/>
    </row>
    <row r="8" spans="1:12" hidden="1">
      <c r="A8" s="247" t="s">
        <v>252</v>
      </c>
      <c r="B8" s="247" t="s">
        <v>253</v>
      </c>
      <c r="C8" s="247" t="s">
        <v>254</v>
      </c>
      <c r="D8" s="247">
        <v>350</v>
      </c>
      <c r="E8" s="227">
        <v>1.4</v>
      </c>
      <c r="F8" s="247">
        <f>D8*E8</f>
        <v>489.99999999999994</v>
      </c>
      <c r="G8" s="219">
        <v>43297</v>
      </c>
      <c r="H8" s="219">
        <v>43311</v>
      </c>
      <c r="I8" s="219">
        <f>H8+7</f>
        <v>43318</v>
      </c>
      <c r="J8" s="219">
        <f>I8+60</f>
        <v>43378</v>
      </c>
      <c r="K8" s="226" t="s">
        <v>249</v>
      </c>
      <c r="L8" s="226"/>
    </row>
    <row r="9" spans="1:12" hidden="1">
      <c r="A9" s="178"/>
      <c r="B9" s="178"/>
      <c r="C9" s="178"/>
      <c r="D9" s="178"/>
      <c r="E9" s="189"/>
      <c r="F9" s="178">
        <f>SUM(F8:F8)</f>
        <v>489.99999999999994</v>
      </c>
      <c r="G9" s="219"/>
      <c r="H9" s="219"/>
      <c r="I9" s="219"/>
      <c r="J9" s="219"/>
      <c r="K9" s="226"/>
      <c r="L9" s="226"/>
    </row>
    <row r="10" spans="1:12" hidden="1">
      <c r="A10" s="247" t="s">
        <v>255</v>
      </c>
      <c r="B10" s="247" t="s">
        <v>248</v>
      </c>
      <c r="C10" s="247" t="s">
        <v>256</v>
      </c>
      <c r="D10" s="247">
        <v>4498</v>
      </c>
      <c r="E10" s="227">
        <v>1.41</v>
      </c>
      <c r="F10" s="247">
        <f t="shared" ref="F10:F12" si="1">D10*E10</f>
        <v>6342.1799999999994</v>
      </c>
      <c r="G10" s="219">
        <v>43327</v>
      </c>
      <c r="H10" s="219">
        <v>43343</v>
      </c>
      <c r="I10" s="219">
        <f>H10+7</f>
        <v>43350</v>
      </c>
      <c r="J10" s="219">
        <f>I10+60</f>
        <v>43410</v>
      </c>
      <c r="K10" s="226" t="s">
        <v>249</v>
      </c>
      <c r="L10" s="226"/>
    </row>
    <row r="11" spans="1:12" hidden="1">
      <c r="A11" s="247"/>
      <c r="B11" s="247" t="s">
        <v>250</v>
      </c>
      <c r="C11" s="247" t="s">
        <v>257</v>
      </c>
      <c r="D11" s="247">
        <v>2794</v>
      </c>
      <c r="E11" s="227">
        <v>1.32</v>
      </c>
      <c r="F11" s="247">
        <f t="shared" si="1"/>
        <v>3688.0800000000004</v>
      </c>
      <c r="G11" s="219"/>
      <c r="H11" s="219"/>
      <c r="I11" s="219"/>
      <c r="J11" s="219"/>
      <c r="K11" s="226"/>
      <c r="L11" s="226"/>
    </row>
    <row r="12" spans="1:12" hidden="1">
      <c r="A12" s="247"/>
      <c r="B12" s="247" t="s">
        <v>251</v>
      </c>
      <c r="C12" s="247" t="s">
        <v>258</v>
      </c>
      <c r="D12" s="247">
        <v>2870</v>
      </c>
      <c r="E12" s="227">
        <v>1.32</v>
      </c>
      <c r="F12" s="247">
        <f t="shared" si="1"/>
        <v>3788.4</v>
      </c>
      <c r="G12" s="219"/>
      <c r="H12" s="219"/>
      <c r="I12" s="219"/>
      <c r="J12" s="219"/>
      <c r="K12" s="226"/>
      <c r="L12" s="226"/>
    </row>
    <row r="13" spans="1:12" hidden="1">
      <c r="A13" s="178"/>
      <c r="B13" s="178"/>
      <c r="C13" s="178"/>
      <c r="D13" s="178"/>
      <c r="E13" s="189"/>
      <c r="F13" s="178">
        <f>SUM(F10:F12)</f>
        <v>13818.66</v>
      </c>
      <c r="G13" s="219"/>
      <c r="H13" s="219"/>
      <c r="I13" s="219"/>
      <c r="J13" s="219"/>
      <c r="K13" s="226"/>
      <c r="L13" s="226"/>
    </row>
    <row r="14" spans="1:12" hidden="1">
      <c r="A14" s="247" t="s">
        <v>259</v>
      </c>
      <c r="B14" s="247" t="s">
        <v>248</v>
      </c>
      <c r="C14" s="247" t="s">
        <v>260</v>
      </c>
      <c r="D14" s="247">
        <v>6680</v>
      </c>
      <c r="E14" s="227">
        <v>1.41</v>
      </c>
      <c r="F14" s="247">
        <f t="shared" ref="F14:F16" si="2">D14*E14</f>
        <v>9418.7999999999993</v>
      </c>
      <c r="G14" s="219">
        <v>43336</v>
      </c>
      <c r="H14" s="219">
        <v>43352</v>
      </c>
      <c r="I14" s="219">
        <f>H14+7</f>
        <v>43359</v>
      </c>
      <c r="J14" s="219">
        <f>I14+60</f>
        <v>43419</v>
      </c>
      <c r="K14" s="226" t="s">
        <v>249</v>
      </c>
      <c r="L14" s="226"/>
    </row>
    <row r="15" spans="1:12" hidden="1">
      <c r="A15" s="247"/>
      <c r="B15" s="247" t="s">
        <v>250</v>
      </c>
      <c r="C15" s="247" t="s">
        <v>261</v>
      </c>
      <c r="D15" s="247">
        <v>4554</v>
      </c>
      <c r="E15" s="227">
        <v>1.32</v>
      </c>
      <c r="F15" s="247">
        <f t="shared" si="2"/>
        <v>6011.2800000000007</v>
      </c>
      <c r="G15" s="219"/>
      <c r="H15" s="219"/>
      <c r="I15" s="219"/>
      <c r="J15" s="219"/>
      <c r="K15" s="226"/>
      <c r="L15" s="226"/>
    </row>
    <row r="16" spans="1:12" hidden="1">
      <c r="A16" s="247"/>
      <c r="B16" s="247" t="s">
        <v>251</v>
      </c>
      <c r="C16" s="247" t="s">
        <v>262</v>
      </c>
      <c r="D16" s="247">
        <v>3889</v>
      </c>
      <c r="E16" s="227">
        <v>1.32</v>
      </c>
      <c r="F16" s="247">
        <f t="shared" si="2"/>
        <v>5133.4800000000005</v>
      </c>
      <c r="G16" s="219"/>
      <c r="H16" s="219"/>
      <c r="I16" s="219"/>
      <c r="J16" s="219"/>
      <c r="K16" s="226"/>
      <c r="L16" s="226"/>
    </row>
    <row r="17" spans="1:12" hidden="1">
      <c r="A17" s="178"/>
      <c r="B17" s="178"/>
      <c r="C17" s="178"/>
      <c r="D17" s="178"/>
      <c r="E17" s="189"/>
      <c r="F17" s="178">
        <f>SUM(F14:F16)</f>
        <v>20563.560000000001</v>
      </c>
      <c r="G17" s="219"/>
      <c r="H17" s="219"/>
      <c r="I17" s="219"/>
      <c r="J17" s="219"/>
      <c r="K17" s="226"/>
      <c r="L17" s="226"/>
    </row>
    <row r="18" spans="1:12" hidden="1">
      <c r="A18" s="141" t="s">
        <v>263</v>
      </c>
      <c r="B18" s="141">
        <v>4324</v>
      </c>
      <c r="C18" s="141" t="s">
        <v>264</v>
      </c>
      <c r="D18" s="141">
        <v>2924</v>
      </c>
      <c r="E18" s="187">
        <v>7.18</v>
      </c>
      <c r="F18" s="141">
        <f t="shared" ref="F18:F22" si="3">D18*E18</f>
        <v>20994.32</v>
      </c>
      <c r="G18" s="219"/>
      <c r="H18" s="219"/>
      <c r="I18" s="219"/>
      <c r="J18" s="219"/>
      <c r="K18" s="226"/>
      <c r="L18" s="226"/>
    </row>
    <row r="19" spans="1:12" hidden="1">
      <c r="A19" s="141"/>
      <c r="B19" s="141" t="s">
        <v>265</v>
      </c>
      <c r="C19" s="141" t="s">
        <v>266</v>
      </c>
      <c r="D19" s="141">
        <v>2507</v>
      </c>
      <c r="E19" s="187">
        <v>7.18</v>
      </c>
      <c r="F19" s="141">
        <f t="shared" si="3"/>
        <v>18000.259999999998</v>
      </c>
      <c r="G19" s="219"/>
      <c r="H19" s="219"/>
      <c r="I19" s="219"/>
      <c r="J19" s="219"/>
      <c r="K19" s="226"/>
      <c r="L19" s="226"/>
    </row>
    <row r="20" spans="1:12" hidden="1">
      <c r="A20" s="141"/>
      <c r="B20" s="141" t="s">
        <v>267</v>
      </c>
      <c r="C20" s="141" t="s">
        <v>268</v>
      </c>
      <c r="D20" s="141">
        <v>2445</v>
      </c>
      <c r="E20" s="187">
        <v>7.18</v>
      </c>
      <c r="F20" s="141">
        <f t="shared" si="3"/>
        <v>17555.099999999999</v>
      </c>
      <c r="G20" s="219"/>
      <c r="H20" s="219"/>
      <c r="I20" s="219"/>
      <c r="J20" s="219"/>
      <c r="K20" s="226"/>
      <c r="L20" s="226"/>
    </row>
    <row r="21" spans="1:12" hidden="1">
      <c r="A21" s="141"/>
      <c r="B21" s="141" t="s">
        <v>269</v>
      </c>
      <c r="C21" s="141" t="s">
        <v>270</v>
      </c>
      <c r="D21" s="141">
        <v>1469</v>
      </c>
      <c r="E21" s="187">
        <v>7.18</v>
      </c>
      <c r="F21" s="141">
        <f t="shared" si="3"/>
        <v>10547.42</v>
      </c>
      <c r="G21" s="219"/>
      <c r="H21" s="219"/>
      <c r="I21" s="219"/>
      <c r="J21" s="219"/>
      <c r="K21" s="226"/>
      <c r="L21" s="226"/>
    </row>
    <row r="22" spans="1:12" hidden="1">
      <c r="A22" s="141"/>
      <c r="B22" s="141" t="s">
        <v>271</v>
      </c>
      <c r="C22" s="141" t="s">
        <v>272</v>
      </c>
      <c r="D22" s="141">
        <v>1247</v>
      </c>
      <c r="E22" s="187">
        <v>7.18</v>
      </c>
      <c r="F22" s="141">
        <f t="shared" si="3"/>
        <v>8953.4599999999991</v>
      </c>
      <c r="G22" s="219"/>
      <c r="H22" s="219"/>
      <c r="I22" s="219"/>
      <c r="J22" s="219"/>
      <c r="K22" s="226"/>
      <c r="L22" s="226"/>
    </row>
    <row r="23" spans="1:12" hidden="1">
      <c r="A23" s="142"/>
      <c r="B23" s="142"/>
      <c r="C23" s="142"/>
      <c r="D23" s="142"/>
      <c r="E23" s="188"/>
      <c r="F23" s="142">
        <f>SUM(F18:F22)</f>
        <v>76050.559999999998</v>
      </c>
      <c r="G23" s="219"/>
      <c r="H23" s="219"/>
      <c r="I23" s="219"/>
      <c r="J23" s="219"/>
      <c r="K23" s="226"/>
      <c r="L23" s="226"/>
    </row>
    <row r="24" spans="1:12" hidden="1">
      <c r="A24" s="141" t="s">
        <v>273</v>
      </c>
      <c r="B24" s="141" t="s">
        <v>274</v>
      </c>
      <c r="C24" s="141" t="s">
        <v>275</v>
      </c>
      <c r="D24" s="141">
        <v>2589</v>
      </c>
      <c r="E24" s="187">
        <v>1.31</v>
      </c>
      <c r="F24" s="141">
        <f t="shared" ref="F24:F28" si="4">D24*E24</f>
        <v>3391.59</v>
      </c>
      <c r="G24" s="217">
        <v>43353</v>
      </c>
      <c r="H24" s="219">
        <v>43374</v>
      </c>
      <c r="I24" s="219">
        <f>H24+7</f>
        <v>43381</v>
      </c>
      <c r="J24" s="219">
        <f>I24+60</f>
        <v>43441</v>
      </c>
      <c r="K24" s="226" t="s">
        <v>249</v>
      </c>
      <c r="L24" s="226"/>
    </row>
    <row r="25" spans="1:12" hidden="1">
      <c r="A25" s="141"/>
      <c r="B25" s="141" t="s">
        <v>276</v>
      </c>
      <c r="C25" s="141" t="s">
        <v>277</v>
      </c>
      <c r="D25" s="141">
        <v>2176</v>
      </c>
      <c r="E25" s="187">
        <v>1.42</v>
      </c>
      <c r="F25" s="141">
        <f t="shared" si="4"/>
        <v>3089.92</v>
      </c>
      <c r="G25" s="217"/>
      <c r="H25" s="219"/>
      <c r="I25" s="219"/>
      <c r="J25" s="219"/>
      <c r="K25" s="226"/>
      <c r="L25" s="226"/>
    </row>
    <row r="26" spans="1:12" hidden="1">
      <c r="A26" s="141"/>
      <c r="B26" s="141" t="s">
        <v>278</v>
      </c>
      <c r="C26" s="141" t="s">
        <v>279</v>
      </c>
      <c r="D26" s="141">
        <v>1693</v>
      </c>
      <c r="E26" s="187">
        <v>1.42</v>
      </c>
      <c r="F26" s="141">
        <f t="shared" si="4"/>
        <v>2404.06</v>
      </c>
      <c r="G26" s="217"/>
      <c r="H26" s="219"/>
      <c r="I26" s="219"/>
      <c r="J26" s="219"/>
      <c r="K26" s="226"/>
      <c r="L26" s="226"/>
    </row>
    <row r="27" spans="1:12" hidden="1">
      <c r="A27" s="141"/>
      <c r="B27" s="141" t="s">
        <v>280</v>
      </c>
      <c r="C27" s="141" t="s">
        <v>281</v>
      </c>
      <c r="D27" s="141">
        <v>1986</v>
      </c>
      <c r="E27" s="187">
        <v>1.56</v>
      </c>
      <c r="F27" s="141">
        <f t="shared" si="4"/>
        <v>3098.1600000000003</v>
      </c>
      <c r="G27" s="217"/>
      <c r="H27" s="219"/>
      <c r="I27" s="219"/>
      <c r="J27" s="219"/>
      <c r="K27" s="226"/>
      <c r="L27" s="226"/>
    </row>
    <row r="28" spans="1:12" hidden="1">
      <c r="A28" s="141"/>
      <c r="B28" s="141" t="s">
        <v>282</v>
      </c>
      <c r="C28" s="141" t="s">
        <v>283</v>
      </c>
      <c r="D28" s="141">
        <v>2558</v>
      </c>
      <c r="E28" s="187">
        <v>1.41</v>
      </c>
      <c r="F28" s="141">
        <f t="shared" si="4"/>
        <v>3606.7799999999997</v>
      </c>
      <c r="G28" s="217"/>
      <c r="H28" s="219"/>
      <c r="I28" s="219"/>
      <c r="J28" s="219"/>
      <c r="K28" s="226"/>
      <c r="L28" s="226"/>
    </row>
    <row r="29" spans="1:12" hidden="1">
      <c r="A29" s="142"/>
      <c r="B29" s="142"/>
      <c r="C29" s="142"/>
      <c r="D29" s="142"/>
      <c r="E29" s="188"/>
      <c r="F29" s="142">
        <f>SUM(F24:F28)</f>
        <v>15590.509999999998</v>
      </c>
      <c r="G29" s="217"/>
      <c r="H29" s="219"/>
      <c r="I29" s="219"/>
      <c r="J29" s="219"/>
      <c r="K29" s="226"/>
      <c r="L29" s="226"/>
    </row>
    <row r="30" spans="1:12" hidden="1">
      <c r="A30" s="141" t="s">
        <v>284</v>
      </c>
      <c r="B30" s="141" t="s">
        <v>285</v>
      </c>
      <c r="C30" s="141" t="s">
        <v>286</v>
      </c>
      <c r="D30" s="141">
        <v>2558</v>
      </c>
      <c r="E30" s="187">
        <v>1.31</v>
      </c>
      <c r="F30" s="141">
        <f t="shared" ref="F30:F34" si="5">D30*E30</f>
        <v>3350.98</v>
      </c>
      <c r="G30" s="217"/>
      <c r="H30" s="219"/>
      <c r="I30" s="219"/>
      <c r="J30" s="219"/>
      <c r="K30" s="226"/>
      <c r="L30" s="226"/>
    </row>
    <row r="31" spans="1:12" hidden="1">
      <c r="A31" s="141"/>
      <c r="B31" s="141" t="s">
        <v>287</v>
      </c>
      <c r="C31" s="141" t="s">
        <v>288</v>
      </c>
      <c r="D31" s="141">
        <v>2018</v>
      </c>
      <c r="E31" s="187">
        <v>1.41</v>
      </c>
      <c r="F31" s="141">
        <f t="shared" si="5"/>
        <v>2845.3799999999997</v>
      </c>
      <c r="G31" s="217"/>
      <c r="H31" s="219"/>
      <c r="I31" s="219"/>
      <c r="J31" s="219"/>
      <c r="K31" s="226"/>
      <c r="L31" s="226"/>
    </row>
    <row r="32" spans="1:12" hidden="1">
      <c r="A32" s="141"/>
      <c r="B32" s="141" t="s">
        <v>289</v>
      </c>
      <c r="C32" s="141" t="s">
        <v>290</v>
      </c>
      <c r="D32" s="141">
        <v>2162</v>
      </c>
      <c r="E32" s="187">
        <v>1.56</v>
      </c>
      <c r="F32" s="141">
        <f t="shared" si="5"/>
        <v>3372.7200000000003</v>
      </c>
      <c r="G32" s="217"/>
      <c r="H32" s="219"/>
      <c r="I32" s="219"/>
      <c r="J32" s="219"/>
      <c r="K32" s="226"/>
      <c r="L32" s="226"/>
    </row>
    <row r="33" spans="1:12" hidden="1">
      <c r="A33" s="141"/>
      <c r="B33" s="141" t="s">
        <v>291</v>
      </c>
      <c r="C33" s="141" t="s">
        <v>292</v>
      </c>
      <c r="D33" s="141">
        <v>4811</v>
      </c>
      <c r="E33" s="187">
        <v>1.55</v>
      </c>
      <c r="F33" s="141">
        <f t="shared" si="5"/>
        <v>7457.05</v>
      </c>
      <c r="G33" s="217"/>
      <c r="H33" s="219"/>
      <c r="I33" s="219"/>
      <c r="J33" s="219"/>
      <c r="K33" s="226"/>
      <c r="L33" s="226"/>
    </row>
    <row r="34" spans="1:12" hidden="1">
      <c r="A34" s="141"/>
      <c r="B34" s="141" t="s">
        <v>293</v>
      </c>
      <c r="C34" s="141" t="s">
        <v>294</v>
      </c>
      <c r="D34" s="141">
        <v>4467</v>
      </c>
      <c r="E34" s="187">
        <v>1.4</v>
      </c>
      <c r="F34" s="141">
        <f t="shared" si="5"/>
        <v>6253.7999999999993</v>
      </c>
      <c r="G34" s="217"/>
      <c r="H34" s="219"/>
      <c r="I34" s="219"/>
      <c r="J34" s="219"/>
      <c r="K34" s="226"/>
      <c r="L34" s="226"/>
    </row>
    <row r="35" spans="1:12" hidden="1">
      <c r="A35" s="142"/>
      <c r="B35" s="142"/>
      <c r="C35" s="142"/>
      <c r="D35" s="142"/>
      <c r="E35" s="188"/>
      <c r="F35" s="142">
        <f>SUM(F30:F34)</f>
        <v>23279.93</v>
      </c>
      <c r="G35" s="217"/>
      <c r="H35" s="219"/>
      <c r="I35" s="219"/>
      <c r="J35" s="219"/>
      <c r="K35" s="226"/>
      <c r="L35" s="226"/>
    </row>
    <row r="36" spans="1:12" hidden="1">
      <c r="A36" s="141" t="s">
        <v>295</v>
      </c>
      <c r="B36" s="141" t="s">
        <v>296</v>
      </c>
      <c r="C36" s="141" t="s">
        <v>297</v>
      </c>
      <c r="D36" s="141">
        <v>2320</v>
      </c>
      <c r="E36" s="187">
        <v>1.55</v>
      </c>
      <c r="F36" s="141">
        <f t="shared" ref="F36:F41" si="6">D36*E36</f>
        <v>3596</v>
      </c>
      <c r="G36" s="217"/>
      <c r="H36" s="219"/>
      <c r="I36" s="219"/>
      <c r="J36" s="219"/>
      <c r="K36" s="226"/>
      <c r="L36" s="226"/>
    </row>
    <row r="37" spans="1:12" hidden="1">
      <c r="A37" s="141"/>
      <c r="B37" s="141" t="s">
        <v>298</v>
      </c>
      <c r="C37" s="141" t="s">
        <v>299</v>
      </c>
      <c r="D37" s="141">
        <v>1677</v>
      </c>
      <c r="E37" s="187">
        <v>1.55</v>
      </c>
      <c r="F37" s="141">
        <f t="shared" si="6"/>
        <v>2599.35</v>
      </c>
      <c r="G37" s="217"/>
      <c r="H37" s="219"/>
      <c r="I37" s="219"/>
      <c r="J37" s="219"/>
      <c r="K37" s="226"/>
      <c r="L37" s="226"/>
    </row>
    <row r="38" spans="1:12" hidden="1">
      <c r="A38" s="141"/>
      <c r="B38" s="141" t="s">
        <v>300</v>
      </c>
      <c r="C38" s="141" t="s">
        <v>301</v>
      </c>
      <c r="D38" s="141">
        <v>2130</v>
      </c>
      <c r="E38" s="187">
        <v>1.49</v>
      </c>
      <c r="F38" s="141">
        <f t="shared" si="6"/>
        <v>3173.7</v>
      </c>
      <c r="G38" s="217"/>
      <c r="H38" s="219"/>
      <c r="I38" s="219"/>
      <c r="J38" s="219"/>
      <c r="K38" s="226"/>
      <c r="L38" s="226"/>
    </row>
    <row r="39" spans="1:12" hidden="1">
      <c r="A39" s="141"/>
      <c r="B39" s="141" t="s">
        <v>302</v>
      </c>
      <c r="C39" s="141" t="s">
        <v>303</v>
      </c>
      <c r="D39" s="141">
        <v>1307</v>
      </c>
      <c r="E39" s="187">
        <v>1.57</v>
      </c>
      <c r="F39" s="141">
        <f t="shared" si="6"/>
        <v>2051.9900000000002</v>
      </c>
      <c r="G39" s="217"/>
      <c r="H39" s="219"/>
      <c r="I39" s="219"/>
      <c r="J39" s="219"/>
      <c r="K39" s="226"/>
      <c r="L39" s="226"/>
    </row>
    <row r="40" spans="1:12" hidden="1">
      <c r="A40" s="141"/>
      <c r="B40" s="141" t="s">
        <v>304</v>
      </c>
      <c r="C40" s="141" t="s">
        <v>305</v>
      </c>
      <c r="D40" s="141">
        <v>1614</v>
      </c>
      <c r="E40" s="187">
        <v>1.22</v>
      </c>
      <c r="F40" s="141">
        <f t="shared" si="6"/>
        <v>1969.08</v>
      </c>
      <c r="G40" s="217"/>
      <c r="H40" s="219"/>
      <c r="I40" s="219"/>
      <c r="J40" s="219"/>
      <c r="K40" s="226"/>
      <c r="L40" s="226"/>
    </row>
    <row r="41" spans="1:12" hidden="1">
      <c r="A41" s="141"/>
      <c r="B41" s="141" t="s">
        <v>306</v>
      </c>
      <c r="C41" s="141" t="s">
        <v>307</v>
      </c>
      <c r="D41" s="141">
        <v>1539</v>
      </c>
      <c r="E41" s="187">
        <v>1.32</v>
      </c>
      <c r="F41" s="141">
        <f t="shared" si="6"/>
        <v>2031.48</v>
      </c>
      <c r="G41" s="217"/>
      <c r="H41" s="219"/>
      <c r="I41" s="219"/>
      <c r="J41" s="219"/>
      <c r="K41" s="226"/>
      <c r="L41" s="226"/>
    </row>
    <row r="42" spans="1:12" hidden="1">
      <c r="A42" s="142"/>
      <c r="B42" s="142"/>
      <c r="C42" s="142"/>
      <c r="D42" s="142"/>
      <c r="E42" s="188"/>
      <c r="F42" s="142">
        <f>SUM(F36:F41)</f>
        <v>15421.599999999999</v>
      </c>
      <c r="G42" s="217"/>
      <c r="H42" s="219"/>
      <c r="I42" s="219"/>
      <c r="J42" s="219"/>
      <c r="K42" s="226"/>
      <c r="L42" s="226"/>
    </row>
    <row r="43" spans="1:12" hidden="1">
      <c r="A43" s="141" t="s">
        <v>308</v>
      </c>
      <c r="B43" s="141" t="s">
        <v>309</v>
      </c>
      <c r="C43" s="141" t="s">
        <v>310</v>
      </c>
      <c r="D43" s="141">
        <v>1552</v>
      </c>
      <c r="E43" s="187">
        <v>1.66</v>
      </c>
      <c r="F43" s="141">
        <f t="shared" ref="F43:F46" si="7">D43*E43</f>
        <v>2576.3199999999997</v>
      </c>
      <c r="G43" s="217"/>
      <c r="H43" s="219"/>
      <c r="I43" s="219"/>
      <c r="J43" s="219"/>
      <c r="K43" s="226"/>
      <c r="L43" s="226"/>
    </row>
    <row r="44" spans="1:12" hidden="1">
      <c r="A44" s="141"/>
      <c r="B44" s="141" t="s">
        <v>311</v>
      </c>
      <c r="C44" s="141" t="s">
        <v>312</v>
      </c>
      <c r="D44" s="141">
        <v>1995</v>
      </c>
      <c r="E44" s="187">
        <v>1.66</v>
      </c>
      <c r="F44" s="141">
        <f t="shared" si="7"/>
        <v>3311.7</v>
      </c>
      <c r="G44" s="217"/>
      <c r="H44" s="219"/>
      <c r="I44" s="219"/>
      <c r="J44" s="219"/>
      <c r="K44" s="226"/>
      <c r="L44" s="226"/>
    </row>
    <row r="45" spans="1:12" hidden="1">
      <c r="A45" s="141"/>
      <c r="B45" s="141" t="s">
        <v>313</v>
      </c>
      <c r="C45" s="141" t="s">
        <v>314</v>
      </c>
      <c r="D45" s="141">
        <v>688</v>
      </c>
      <c r="E45" s="187">
        <v>1.66</v>
      </c>
      <c r="F45" s="141">
        <f t="shared" si="7"/>
        <v>1142.08</v>
      </c>
      <c r="G45" s="217"/>
      <c r="H45" s="219"/>
      <c r="I45" s="219"/>
      <c r="J45" s="219"/>
      <c r="K45" s="226"/>
      <c r="L45" s="226"/>
    </row>
    <row r="46" spans="1:12" hidden="1">
      <c r="A46" s="141"/>
      <c r="B46" s="141" t="s">
        <v>315</v>
      </c>
      <c r="C46" s="141" t="s">
        <v>316</v>
      </c>
      <c r="D46" s="141">
        <v>1587</v>
      </c>
      <c r="E46" s="187">
        <v>1.41</v>
      </c>
      <c r="F46" s="141">
        <f t="shared" si="7"/>
        <v>2237.67</v>
      </c>
      <c r="G46" s="217"/>
      <c r="H46" s="219"/>
      <c r="I46" s="219"/>
      <c r="J46" s="219"/>
      <c r="K46" s="226"/>
      <c r="L46" s="226"/>
    </row>
    <row r="47" spans="1:12" hidden="1">
      <c r="A47" s="142"/>
      <c r="B47" s="142"/>
      <c r="C47" s="142"/>
      <c r="D47" s="142"/>
      <c r="E47" s="188"/>
      <c r="F47" s="142">
        <f>SUM(F43:F46)</f>
        <v>9267.77</v>
      </c>
      <c r="G47" s="217"/>
      <c r="H47" s="219"/>
      <c r="I47" s="219"/>
      <c r="J47" s="219"/>
      <c r="K47" s="226"/>
      <c r="L47" s="226"/>
    </row>
    <row r="48" spans="1:12" hidden="1">
      <c r="A48" s="141" t="s">
        <v>317</v>
      </c>
      <c r="B48" s="141" t="s">
        <v>318</v>
      </c>
      <c r="C48" s="141" t="s">
        <v>319</v>
      </c>
      <c r="D48" s="141">
        <v>2245</v>
      </c>
      <c r="E48" s="187">
        <v>2</v>
      </c>
      <c r="F48" s="141">
        <f t="shared" ref="F48:F50" si="8">D48*E48</f>
        <v>4490</v>
      </c>
      <c r="G48" s="217"/>
      <c r="H48" s="219"/>
      <c r="I48" s="219"/>
      <c r="J48" s="219"/>
      <c r="K48" s="226"/>
      <c r="L48" s="226"/>
    </row>
    <row r="49" spans="1:12" hidden="1">
      <c r="A49" s="141"/>
      <c r="B49" s="141" t="s">
        <v>320</v>
      </c>
      <c r="C49" s="141" t="s">
        <v>321</v>
      </c>
      <c r="D49" s="141">
        <v>1473</v>
      </c>
      <c r="E49" s="187">
        <v>2</v>
      </c>
      <c r="F49" s="141">
        <f t="shared" si="8"/>
        <v>2946</v>
      </c>
      <c r="G49" s="217"/>
      <c r="H49" s="219"/>
      <c r="I49" s="219"/>
      <c r="J49" s="219"/>
      <c r="K49" s="226"/>
      <c r="L49" s="226"/>
    </row>
    <row r="50" spans="1:12" hidden="1">
      <c r="A50" s="141"/>
      <c r="B50" s="141" t="s">
        <v>322</v>
      </c>
      <c r="C50" s="141" t="s">
        <v>323</v>
      </c>
      <c r="D50" s="141">
        <v>1473</v>
      </c>
      <c r="E50" s="187">
        <v>2</v>
      </c>
      <c r="F50" s="141">
        <f t="shared" si="8"/>
        <v>2946</v>
      </c>
      <c r="G50" s="217"/>
      <c r="H50" s="219"/>
      <c r="I50" s="219"/>
      <c r="J50" s="219"/>
      <c r="K50" s="226"/>
      <c r="L50" s="226"/>
    </row>
    <row r="51" spans="1:12" hidden="1">
      <c r="A51" s="142"/>
      <c r="B51" s="142"/>
      <c r="C51" s="142"/>
      <c r="D51" s="142"/>
      <c r="E51" s="188"/>
      <c r="F51" s="142">
        <f>SUM(F48:F50)</f>
        <v>10382</v>
      </c>
      <c r="G51" s="217"/>
      <c r="H51" s="219"/>
      <c r="I51" s="219"/>
      <c r="J51" s="219"/>
      <c r="K51" s="226"/>
      <c r="L51" s="226"/>
    </row>
    <row r="52" spans="1:12" s="249" customFormat="1" hidden="1">
      <c r="A52" s="141" t="s">
        <v>324</v>
      </c>
      <c r="B52" s="141" t="s">
        <v>325</v>
      </c>
      <c r="C52" s="141" t="s">
        <v>326</v>
      </c>
      <c r="D52" s="141">
        <v>1798</v>
      </c>
      <c r="E52" s="187">
        <v>3.35</v>
      </c>
      <c r="F52" s="141">
        <f t="shared" ref="F52:F56" si="9">D52*E52</f>
        <v>6023.3</v>
      </c>
      <c r="G52" s="217"/>
      <c r="H52" s="217"/>
      <c r="I52" s="217"/>
      <c r="J52" s="217"/>
      <c r="K52" s="140"/>
      <c r="L52" s="140"/>
    </row>
    <row r="53" spans="1:12" s="249" customFormat="1" hidden="1">
      <c r="A53" s="141"/>
      <c r="B53" s="141" t="s">
        <v>327</v>
      </c>
      <c r="C53" s="141" t="s">
        <v>328</v>
      </c>
      <c r="D53" s="141">
        <v>1601</v>
      </c>
      <c r="E53" s="187">
        <v>3.35</v>
      </c>
      <c r="F53" s="141">
        <f t="shared" si="9"/>
        <v>5363.35</v>
      </c>
      <c r="G53" s="217"/>
      <c r="H53" s="217"/>
      <c r="I53" s="217"/>
      <c r="J53" s="217"/>
      <c r="K53" s="140"/>
      <c r="L53" s="140"/>
    </row>
    <row r="54" spans="1:12" s="249" customFormat="1" hidden="1">
      <c r="A54" s="141"/>
      <c r="B54" s="141" t="s">
        <v>329</v>
      </c>
      <c r="C54" s="141" t="s">
        <v>330</v>
      </c>
      <c r="D54" s="141">
        <v>1558</v>
      </c>
      <c r="E54" s="187">
        <v>3.35</v>
      </c>
      <c r="F54" s="141">
        <f t="shared" si="9"/>
        <v>5219.3</v>
      </c>
      <c r="G54" s="217"/>
      <c r="H54" s="217"/>
      <c r="I54" s="217"/>
      <c r="J54" s="217"/>
      <c r="K54" s="140"/>
      <c r="L54" s="140"/>
    </row>
    <row r="55" spans="1:12" s="249" customFormat="1" hidden="1">
      <c r="A55" s="141"/>
      <c r="B55" s="141" t="s">
        <v>331</v>
      </c>
      <c r="C55" s="141" t="s">
        <v>332</v>
      </c>
      <c r="D55" s="141">
        <v>1126</v>
      </c>
      <c r="E55" s="187">
        <v>3.35</v>
      </c>
      <c r="F55" s="141">
        <f t="shared" si="9"/>
        <v>3772.1</v>
      </c>
      <c r="G55" s="217"/>
      <c r="H55" s="217"/>
      <c r="I55" s="217"/>
      <c r="J55" s="217"/>
      <c r="K55" s="140"/>
      <c r="L55" s="140"/>
    </row>
    <row r="56" spans="1:12" s="249" customFormat="1" hidden="1">
      <c r="A56" s="141"/>
      <c r="B56" s="141" t="s">
        <v>333</v>
      </c>
      <c r="C56" s="141" t="s">
        <v>334</v>
      </c>
      <c r="D56" s="141">
        <v>920</v>
      </c>
      <c r="E56" s="187">
        <v>3.35</v>
      </c>
      <c r="F56" s="141">
        <f t="shared" si="9"/>
        <v>3082</v>
      </c>
      <c r="G56" s="217"/>
      <c r="H56" s="217"/>
      <c r="I56" s="217"/>
      <c r="J56" s="217"/>
      <c r="K56" s="140"/>
      <c r="L56" s="140"/>
    </row>
    <row r="57" spans="1:12" s="249" customFormat="1" hidden="1">
      <c r="A57" s="142"/>
      <c r="B57" s="142"/>
      <c r="C57" s="142"/>
      <c r="D57" s="142"/>
      <c r="E57" s="188"/>
      <c r="F57" s="142">
        <f>SUM(F52:F56)</f>
        <v>23460.05</v>
      </c>
      <c r="G57" s="217"/>
      <c r="H57" s="217"/>
      <c r="I57" s="217"/>
      <c r="J57" s="217"/>
      <c r="K57" s="140"/>
      <c r="L57" s="140"/>
    </row>
    <row r="58" spans="1:12" s="249" customFormat="1" hidden="1">
      <c r="A58" s="141" t="s">
        <v>335</v>
      </c>
      <c r="B58" s="141" t="s">
        <v>336</v>
      </c>
      <c r="C58" s="141" t="s">
        <v>337</v>
      </c>
      <c r="D58" s="141">
        <v>1036</v>
      </c>
      <c r="E58" s="187">
        <v>6.85</v>
      </c>
      <c r="F58" s="141">
        <f t="shared" ref="F58:F63" si="10">D58*E58</f>
        <v>7096.5999999999995</v>
      </c>
      <c r="G58" s="217"/>
      <c r="H58" s="217"/>
      <c r="I58" s="217"/>
      <c r="J58" s="217"/>
      <c r="K58" s="140"/>
      <c r="L58" s="140"/>
    </row>
    <row r="59" spans="1:12" s="249" customFormat="1" hidden="1">
      <c r="A59" s="141"/>
      <c r="B59" s="141" t="s">
        <v>338</v>
      </c>
      <c r="C59" s="141" t="s">
        <v>339</v>
      </c>
      <c r="D59" s="141">
        <v>1056</v>
      </c>
      <c r="E59" s="187">
        <v>7.5</v>
      </c>
      <c r="F59" s="141">
        <f t="shared" si="10"/>
        <v>7920</v>
      </c>
      <c r="G59" s="217"/>
      <c r="H59" s="217"/>
      <c r="I59" s="217"/>
      <c r="J59" s="217"/>
      <c r="K59" s="140"/>
      <c r="L59" s="140"/>
    </row>
    <row r="60" spans="1:12" s="249" customFormat="1" hidden="1">
      <c r="A60" s="141"/>
      <c r="B60" s="141" t="s">
        <v>340</v>
      </c>
      <c r="C60" s="141" t="s">
        <v>341</v>
      </c>
      <c r="D60" s="141">
        <v>1662</v>
      </c>
      <c r="E60" s="187">
        <v>7.9</v>
      </c>
      <c r="F60" s="141">
        <f t="shared" si="10"/>
        <v>13129.800000000001</v>
      </c>
      <c r="G60" s="217"/>
      <c r="H60" s="217"/>
      <c r="I60" s="217"/>
      <c r="J60" s="217"/>
      <c r="K60" s="140"/>
      <c r="L60" s="140"/>
    </row>
    <row r="61" spans="1:12" s="249" customFormat="1" hidden="1">
      <c r="A61" s="141"/>
      <c r="B61" s="141" t="s">
        <v>342</v>
      </c>
      <c r="C61" s="141" t="s">
        <v>343</v>
      </c>
      <c r="D61" s="141">
        <v>1465</v>
      </c>
      <c r="E61" s="187">
        <v>7.9</v>
      </c>
      <c r="F61" s="141">
        <f t="shared" si="10"/>
        <v>11573.5</v>
      </c>
      <c r="G61" s="217"/>
      <c r="H61" s="217"/>
      <c r="I61" s="217"/>
      <c r="J61" s="217"/>
      <c r="K61" s="140"/>
      <c r="L61" s="140"/>
    </row>
    <row r="62" spans="1:12" s="249" customFormat="1" hidden="1">
      <c r="A62" s="141"/>
      <c r="B62" s="141" t="s">
        <v>344</v>
      </c>
      <c r="C62" s="141" t="s">
        <v>345</v>
      </c>
      <c r="D62" s="141">
        <v>1770</v>
      </c>
      <c r="E62" s="187">
        <v>7.9</v>
      </c>
      <c r="F62" s="141">
        <f t="shared" si="10"/>
        <v>13983</v>
      </c>
      <c r="G62" s="217"/>
      <c r="H62" s="217"/>
      <c r="I62" s="217"/>
      <c r="J62" s="217"/>
      <c r="K62" s="140"/>
      <c r="L62" s="140"/>
    </row>
    <row r="63" spans="1:12" s="249" customFormat="1" hidden="1">
      <c r="A63" s="141"/>
      <c r="B63" s="141" t="s">
        <v>346</v>
      </c>
      <c r="C63" s="141" t="s">
        <v>347</v>
      </c>
      <c r="D63" s="141">
        <v>505</v>
      </c>
      <c r="E63" s="187">
        <v>7.5</v>
      </c>
      <c r="F63" s="141">
        <f t="shared" si="10"/>
        <v>3787.5</v>
      </c>
      <c r="G63" s="217"/>
      <c r="H63" s="217"/>
      <c r="I63" s="217"/>
      <c r="J63" s="217"/>
      <c r="K63" s="140"/>
      <c r="L63" s="140"/>
    </row>
    <row r="64" spans="1:12" s="249" customFormat="1" hidden="1">
      <c r="A64" s="142"/>
      <c r="B64" s="142"/>
      <c r="C64" s="142"/>
      <c r="D64" s="142"/>
      <c r="E64" s="188"/>
      <c r="F64" s="142">
        <f>SUM(F58:F63)</f>
        <v>57490.400000000001</v>
      </c>
      <c r="G64" s="217"/>
      <c r="H64" s="217"/>
      <c r="I64" s="217"/>
      <c r="J64" s="217"/>
      <c r="K64" s="140"/>
      <c r="L64" s="140"/>
    </row>
    <row r="65" spans="1:12" s="249" customFormat="1" hidden="1">
      <c r="A65" s="141" t="s">
        <v>348</v>
      </c>
      <c r="B65" s="141" t="s">
        <v>349</v>
      </c>
      <c r="C65" s="141" t="s">
        <v>350</v>
      </c>
      <c r="D65" s="141">
        <v>15000</v>
      </c>
      <c r="E65" s="187">
        <v>3.67</v>
      </c>
      <c r="F65" s="141">
        <f t="shared" ref="F65:F68" si="11">D65*E65</f>
        <v>55050</v>
      </c>
      <c r="G65" s="217"/>
      <c r="H65" s="217"/>
      <c r="I65" s="217"/>
      <c r="J65" s="217"/>
      <c r="K65" s="140"/>
      <c r="L65" s="140"/>
    </row>
    <row r="66" spans="1:12" s="249" customFormat="1" hidden="1">
      <c r="A66" s="142"/>
      <c r="B66" s="142"/>
      <c r="C66" s="142"/>
      <c r="D66" s="142"/>
      <c r="E66" s="188"/>
      <c r="F66" s="142">
        <f>SUM(F65:F65)</f>
        <v>55050</v>
      </c>
      <c r="G66" s="217"/>
      <c r="H66" s="217"/>
      <c r="I66" s="217"/>
      <c r="J66" s="217"/>
      <c r="K66" s="140"/>
      <c r="L66" s="140"/>
    </row>
    <row r="67" spans="1:12" s="249" customFormat="1" hidden="1">
      <c r="A67" s="141" t="s">
        <v>351</v>
      </c>
      <c r="B67" s="141" t="s">
        <v>352</v>
      </c>
      <c r="C67" s="141" t="s">
        <v>353</v>
      </c>
      <c r="D67" s="141">
        <v>359</v>
      </c>
      <c r="E67" s="187">
        <v>2.85</v>
      </c>
      <c r="F67" s="141">
        <f t="shared" si="11"/>
        <v>1023.15</v>
      </c>
      <c r="G67" s="217"/>
      <c r="H67" s="217"/>
      <c r="I67" s="217"/>
      <c r="J67" s="217"/>
      <c r="K67" s="140"/>
      <c r="L67" s="140"/>
    </row>
    <row r="68" spans="1:12" s="249" customFormat="1" hidden="1">
      <c r="A68" s="141"/>
      <c r="B68" s="141">
        <v>4615</v>
      </c>
      <c r="C68" s="141">
        <v>197845</v>
      </c>
      <c r="D68" s="141">
        <v>394</v>
      </c>
      <c r="E68" s="187">
        <v>3.31</v>
      </c>
      <c r="F68" s="141">
        <f t="shared" si="11"/>
        <v>1304.1400000000001</v>
      </c>
      <c r="G68" s="217"/>
      <c r="H68" s="217"/>
      <c r="I68" s="217"/>
      <c r="J68" s="217"/>
      <c r="K68" s="140"/>
      <c r="L68" s="140"/>
    </row>
    <row r="69" spans="1:12" s="249" customFormat="1" hidden="1">
      <c r="A69" s="142"/>
      <c r="B69" s="142"/>
      <c r="C69" s="142"/>
      <c r="D69" s="142"/>
      <c r="E69" s="188"/>
      <c r="F69" s="142">
        <f>SUM(F67:F68)</f>
        <v>2327.29</v>
      </c>
      <c r="G69" s="217"/>
      <c r="H69" s="217"/>
      <c r="I69" s="217"/>
      <c r="J69" s="217"/>
      <c r="K69" s="140"/>
      <c r="L69" s="140"/>
    </row>
    <row r="70" spans="1:12" s="249" customFormat="1" hidden="1">
      <c r="A70" s="141" t="s">
        <v>354</v>
      </c>
      <c r="B70" s="141" t="s">
        <v>355</v>
      </c>
      <c r="C70" s="141" t="s">
        <v>356</v>
      </c>
      <c r="D70" s="141">
        <v>420</v>
      </c>
      <c r="E70" s="187">
        <v>3.93</v>
      </c>
      <c r="F70" s="141">
        <f t="shared" ref="F70:F72" si="12">D70*E70</f>
        <v>1650.6000000000001</v>
      </c>
      <c r="G70" s="217"/>
      <c r="H70" s="217"/>
      <c r="I70" s="217"/>
      <c r="J70" s="217"/>
      <c r="K70" s="140"/>
      <c r="L70" s="140"/>
    </row>
    <row r="71" spans="1:12" s="249" customFormat="1" hidden="1">
      <c r="A71" s="141"/>
      <c r="B71" s="141" t="s">
        <v>357</v>
      </c>
      <c r="C71" s="141" t="s">
        <v>358</v>
      </c>
      <c r="D71" s="141">
        <v>396</v>
      </c>
      <c r="E71" s="187">
        <v>3.68</v>
      </c>
      <c r="F71" s="141">
        <f t="shared" si="12"/>
        <v>1457.28</v>
      </c>
      <c r="G71" s="217"/>
      <c r="H71" s="217"/>
      <c r="I71" s="217"/>
      <c r="J71" s="217"/>
      <c r="K71" s="140"/>
      <c r="L71" s="140"/>
    </row>
    <row r="72" spans="1:12" s="249" customFormat="1" hidden="1">
      <c r="A72" s="141"/>
      <c r="B72" s="141">
        <v>4619</v>
      </c>
      <c r="C72" s="141">
        <v>197900</v>
      </c>
      <c r="D72" s="141">
        <v>330</v>
      </c>
      <c r="E72" s="187">
        <v>3.68</v>
      </c>
      <c r="F72" s="141">
        <f t="shared" si="12"/>
        <v>1214.4000000000001</v>
      </c>
      <c r="G72" s="217"/>
      <c r="H72" s="217"/>
      <c r="I72" s="217"/>
      <c r="J72" s="217"/>
      <c r="K72" s="140"/>
      <c r="L72" s="140"/>
    </row>
    <row r="73" spans="1:12" s="249" customFormat="1" hidden="1">
      <c r="A73" s="142"/>
      <c r="B73" s="142"/>
      <c r="C73" s="142"/>
      <c r="D73" s="142"/>
      <c r="E73" s="188"/>
      <c r="F73" s="142">
        <f>SUM(F70:F72)</f>
        <v>4322.2800000000007</v>
      </c>
      <c r="G73" s="217"/>
      <c r="H73" s="217"/>
      <c r="I73" s="217"/>
      <c r="J73" s="217"/>
      <c r="K73" s="140"/>
      <c r="L73" s="140"/>
    </row>
    <row r="74" spans="1:12" s="249" customFormat="1" hidden="1">
      <c r="A74" s="141" t="s">
        <v>359</v>
      </c>
      <c r="B74" s="141" t="s">
        <v>360</v>
      </c>
      <c r="C74" s="141" t="s">
        <v>361</v>
      </c>
      <c r="D74" s="141">
        <v>396</v>
      </c>
      <c r="E74" s="187">
        <v>3.93</v>
      </c>
      <c r="F74" s="141">
        <f t="shared" ref="F74:F76" si="13">D74*E74</f>
        <v>1556.28</v>
      </c>
      <c r="G74" s="217"/>
      <c r="H74" s="217"/>
      <c r="I74" s="217"/>
      <c r="J74" s="217"/>
      <c r="K74" s="140"/>
      <c r="L74" s="140"/>
    </row>
    <row r="75" spans="1:12" s="249" customFormat="1" hidden="1">
      <c r="A75" s="141"/>
      <c r="B75" s="141" t="s">
        <v>362</v>
      </c>
      <c r="C75" s="141" t="s">
        <v>363</v>
      </c>
      <c r="D75" s="141">
        <v>385</v>
      </c>
      <c r="E75" s="187">
        <v>3.63</v>
      </c>
      <c r="F75" s="141">
        <f t="shared" si="13"/>
        <v>1397.55</v>
      </c>
      <c r="G75" s="217"/>
      <c r="H75" s="217"/>
      <c r="I75" s="217"/>
      <c r="J75" s="217"/>
      <c r="K75" s="140"/>
      <c r="L75" s="140"/>
    </row>
    <row r="76" spans="1:12" s="249" customFormat="1" hidden="1">
      <c r="A76" s="141"/>
      <c r="B76" s="141">
        <v>4612</v>
      </c>
      <c r="C76" s="141">
        <v>197790</v>
      </c>
      <c r="D76" s="141">
        <v>420</v>
      </c>
      <c r="E76" s="187">
        <v>3.99</v>
      </c>
      <c r="F76" s="141">
        <f t="shared" si="13"/>
        <v>1675.8000000000002</v>
      </c>
      <c r="G76" s="217"/>
      <c r="H76" s="217"/>
      <c r="I76" s="217"/>
      <c r="J76" s="217"/>
      <c r="K76" s="140"/>
      <c r="L76" s="140"/>
    </row>
    <row r="77" spans="1:12" s="249" customFormat="1" hidden="1">
      <c r="A77" s="142"/>
      <c r="B77" s="142"/>
      <c r="C77" s="142"/>
      <c r="D77" s="142"/>
      <c r="E77" s="188"/>
      <c r="F77" s="142">
        <f>SUM(F74:F76)</f>
        <v>4629.63</v>
      </c>
      <c r="G77" s="217"/>
      <c r="H77" s="217"/>
      <c r="I77" s="217"/>
      <c r="J77" s="217"/>
      <c r="K77" s="140"/>
      <c r="L77" s="140"/>
    </row>
    <row r="78" spans="1:12" s="249" customFormat="1" hidden="1">
      <c r="A78" s="141" t="s">
        <v>364</v>
      </c>
      <c r="B78" s="141" t="s">
        <v>365</v>
      </c>
      <c r="C78" s="141" t="s">
        <v>366</v>
      </c>
      <c r="D78" s="141">
        <v>1499</v>
      </c>
      <c r="E78" s="187">
        <v>6.36</v>
      </c>
      <c r="F78" s="141">
        <f t="shared" ref="F78:F83" si="14">D78*E78</f>
        <v>9533.6400000000012</v>
      </c>
      <c r="G78" s="217"/>
      <c r="H78" s="217"/>
      <c r="I78" s="217"/>
      <c r="J78" s="217"/>
      <c r="K78" s="140"/>
      <c r="L78" s="140"/>
    </row>
    <row r="79" spans="1:12" s="249" customFormat="1" hidden="1">
      <c r="A79" s="141"/>
      <c r="B79" s="141" t="s">
        <v>367</v>
      </c>
      <c r="C79" s="141" t="s">
        <v>368</v>
      </c>
      <c r="D79" s="141">
        <v>300</v>
      </c>
      <c r="E79" s="187">
        <v>5.05</v>
      </c>
      <c r="F79" s="141">
        <f t="shared" si="14"/>
        <v>1515</v>
      </c>
      <c r="G79" s="217"/>
      <c r="H79" s="217"/>
      <c r="I79" s="217"/>
      <c r="J79" s="217"/>
      <c r="K79" s="140"/>
      <c r="L79" s="140"/>
    </row>
    <row r="80" spans="1:12" s="249" customFormat="1" hidden="1">
      <c r="A80" s="142"/>
      <c r="B80" s="142"/>
      <c r="C80" s="142"/>
      <c r="D80" s="142"/>
      <c r="E80" s="188"/>
      <c r="F80" s="142">
        <f>SUM(F78:F79)</f>
        <v>11048.640000000001</v>
      </c>
      <c r="G80" s="217"/>
      <c r="H80" s="217"/>
      <c r="I80" s="217"/>
      <c r="J80" s="217"/>
      <c r="K80" s="140"/>
      <c r="L80" s="140"/>
    </row>
    <row r="81" spans="1:12" s="249" customFormat="1" hidden="1">
      <c r="A81" s="141" t="s">
        <v>369</v>
      </c>
      <c r="B81" s="141" t="s">
        <v>370</v>
      </c>
      <c r="C81" s="141" t="s">
        <v>371</v>
      </c>
      <c r="D81" s="141">
        <v>334</v>
      </c>
      <c r="E81" s="187">
        <v>5.45</v>
      </c>
      <c r="F81" s="141">
        <f t="shared" si="14"/>
        <v>1820.3</v>
      </c>
      <c r="G81" s="217"/>
      <c r="H81" s="217"/>
      <c r="I81" s="217"/>
      <c r="J81" s="217"/>
      <c r="K81" s="140"/>
      <c r="L81" s="140"/>
    </row>
    <row r="82" spans="1:12" s="249" customFormat="1" hidden="1">
      <c r="A82" s="141"/>
      <c r="B82" s="141" t="s">
        <v>372</v>
      </c>
      <c r="C82" s="141" t="s">
        <v>373</v>
      </c>
      <c r="D82" s="141">
        <v>367</v>
      </c>
      <c r="E82" s="187">
        <v>7.15</v>
      </c>
      <c r="F82" s="141">
        <f t="shared" si="14"/>
        <v>2624.05</v>
      </c>
      <c r="G82" s="217"/>
      <c r="H82" s="217"/>
      <c r="I82" s="217"/>
      <c r="J82" s="217"/>
      <c r="K82" s="140"/>
      <c r="L82" s="140"/>
    </row>
    <row r="83" spans="1:12" s="249" customFormat="1" hidden="1">
      <c r="A83" s="141"/>
      <c r="B83" s="141">
        <v>4624</v>
      </c>
      <c r="C83" s="141">
        <v>198752</v>
      </c>
      <c r="D83" s="141">
        <v>300</v>
      </c>
      <c r="E83" s="187">
        <v>5.61</v>
      </c>
      <c r="F83" s="141">
        <f t="shared" si="14"/>
        <v>1683</v>
      </c>
      <c r="G83" s="217"/>
      <c r="H83" s="217"/>
      <c r="I83" s="217"/>
      <c r="J83" s="217"/>
      <c r="K83" s="140"/>
      <c r="L83" s="140"/>
    </row>
    <row r="84" spans="1:12" s="249" customFormat="1" hidden="1">
      <c r="A84" s="142"/>
      <c r="B84" s="142"/>
      <c r="C84" s="142"/>
      <c r="D84" s="142"/>
      <c r="E84" s="188"/>
      <c r="F84" s="142">
        <f>SUM(F81:F83)</f>
        <v>6127.35</v>
      </c>
      <c r="G84" s="217"/>
      <c r="H84" s="217"/>
      <c r="I84" s="217"/>
      <c r="J84" s="217"/>
      <c r="K84" s="140"/>
      <c r="L84" s="140"/>
    </row>
    <row r="85" spans="1:12" s="249" customFormat="1" hidden="1">
      <c r="A85" s="141" t="s">
        <v>374</v>
      </c>
      <c r="B85" s="141" t="s">
        <v>375</v>
      </c>
      <c r="C85" s="141" t="s">
        <v>376</v>
      </c>
      <c r="D85" s="141">
        <v>1975</v>
      </c>
      <c r="E85" s="187">
        <v>3.9</v>
      </c>
      <c r="F85" s="141">
        <f t="shared" ref="F85:F88" si="15">D85*E85</f>
        <v>7702.5</v>
      </c>
      <c r="G85" s="217"/>
      <c r="H85" s="217"/>
      <c r="I85" s="217"/>
      <c r="J85" s="217"/>
      <c r="K85" s="140"/>
      <c r="L85" s="140"/>
    </row>
    <row r="86" spans="1:12" s="249" customFormat="1" hidden="1">
      <c r="A86" s="142"/>
      <c r="B86" s="142"/>
      <c r="C86" s="142"/>
      <c r="D86" s="142"/>
      <c r="E86" s="188"/>
      <c r="F86" s="142">
        <f>SUM(F85:F85)</f>
        <v>7702.5</v>
      </c>
      <c r="G86" s="217"/>
      <c r="H86" s="217"/>
      <c r="I86" s="217"/>
      <c r="J86" s="217"/>
      <c r="K86" s="140"/>
      <c r="L86" s="140"/>
    </row>
    <row r="87" spans="1:12" s="249" customFormat="1" hidden="1">
      <c r="A87" s="141" t="s">
        <v>377</v>
      </c>
      <c r="B87" s="141" t="s">
        <v>378</v>
      </c>
      <c r="C87" s="141" t="s">
        <v>379</v>
      </c>
      <c r="D87" s="141">
        <v>1975</v>
      </c>
      <c r="E87" s="187">
        <v>4.08</v>
      </c>
      <c r="F87" s="141">
        <f t="shared" si="15"/>
        <v>8058</v>
      </c>
      <c r="G87" s="217"/>
      <c r="H87" s="217"/>
      <c r="I87" s="217"/>
      <c r="J87" s="217"/>
      <c r="K87" s="140"/>
      <c r="L87" s="140"/>
    </row>
    <row r="88" spans="1:12" s="249" customFormat="1" hidden="1">
      <c r="A88" s="141"/>
      <c r="B88" s="141" t="s">
        <v>380</v>
      </c>
      <c r="C88" s="141" t="s">
        <v>381</v>
      </c>
      <c r="D88" s="141">
        <v>1628</v>
      </c>
      <c r="E88" s="187">
        <v>4.68</v>
      </c>
      <c r="F88" s="141">
        <f t="shared" si="15"/>
        <v>7619.04</v>
      </c>
      <c r="G88" s="217"/>
      <c r="H88" s="217"/>
      <c r="I88" s="217"/>
      <c r="J88" s="217"/>
      <c r="K88" s="140"/>
      <c r="L88" s="140"/>
    </row>
    <row r="89" spans="1:12" s="249" customFormat="1" hidden="1">
      <c r="A89" s="142"/>
      <c r="B89" s="142"/>
      <c r="C89" s="142"/>
      <c r="D89" s="142"/>
      <c r="E89" s="188"/>
      <c r="F89" s="142">
        <f>SUM(F87:F88)</f>
        <v>15677.04</v>
      </c>
      <c r="G89" s="217"/>
      <c r="H89" s="217"/>
      <c r="I89" s="217"/>
      <c r="J89" s="217"/>
      <c r="K89" s="140"/>
      <c r="L89" s="140"/>
    </row>
    <row r="90" spans="1:12" s="249" customFormat="1" hidden="1">
      <c r="A90" s="141" t="s">
        <v>382</v>
      </c>
      <c r="B90" s="141" t="s">
        <v>383</v>
      </c>
      <c r="C90" s="141" t="s">
        <v>384</v>
      </c>
      <c r="D90" s="141">
        <v>1680</v>
      </c>
      <c r="E90" s="187">
        <v>4.9000000000000004</v>
      </c>
      <c r="F90" s="141">
        <f t="shared" ref="F90:F95" si="16">D90*E90</f>
        <v>8232</v>
      </c>
      <c r="G90" s="217"/>
      <c r="H90" s="217"/>
      <c r="I90" s="217"/>
      <c r="J90" s="217"/>
      <c r="K90" s="140"/>
      <c r="L90" s="140"/>
    </row>
    <row r="91" spans="1:12" hidden="1">
      <c r="A91" s="178"/>
      <c r="B91" s="178"/>
      <c r="C91" s="178"/>
      <c r="D91" s="178"/>
      <c r="E91" s="189"/>
      <c r="F91" s="178">
        <f>SUM(F90:F90)</f>
        <v>8232</v>
      </c>
      <c r="G91" s="219"/>
      <c r="H91" s="219"/>
      <c r="I91" s="219"/>
      <c r="J91" s="219"/>
      <c r="K91" s="226"/>
      <c r="L91" s="226"/>
    </row>
    <row r="92" spans="1:12" hidden="1">
      <c r="A92" s="141" t="s">
        <v>385</v>
      </c>
      <c r="B92" s="141" t="s">
        <v>386</v>
      </c>
      <c r="C92" s="141" t="s">
        <v>387</v>
      </c>
      <c r="D92" s="141">
        <v>1632</v>
      </c>
      <c r="E92" s="187">
        <v>4.8</v>
      </c>
      <c r="F92" s="141">
        <f t="shared" si="16"/>
        <v>7833.5999999999995</v>
      </c>
      <c r="G92" s="219"/>
      <c r="H92" s="219"/>
      <c r="I92" s="219"/>
      <c r="J92" s="219"/>
      <c r="K92" s="226"/>
      <c r="L92" s="226"/>
    </row>
    <row r="93" spans="1:12" hidden="1">
      <c r="A93" s="141"/>
      <c r="B93" s="141"/>
      <c r="C93" s="141"/>
      <c r="D93" s="141">
        <v>228</v>
      </c>
      <c r="E93" s="187">
        <v>5.65</v>
      </c>
      <c r="F93" s="141">
        <f t="shared" si="16"/>
        <v>1288.2</v>
      </c>
      <c r="G93" s="219"/>
      <c r="H93" s="219"/>
      <c r="I93" s="219"/>
      <c r="J93" s="219"/>
      <c r="K93" s="226"/>
      <c r="L93" s="226"/>
    </row>
    <row r="94" spans="1:12" hidden="1">
      <c r="A94" s="141"/>
      <c r="B94" s="141"/>
      <c r="C94" s="141">
        <v>8077202</v>
      </c>
      <c r="D94" s="141">
        <v>3000</v>
      </c>
      <c r="E94" s="187">
        <v>4.8</v>
      </c>
      <c r="F94" s="141">
        <f t="shared" si="16"/>
        <v>14400</v>
      </c>
      <c r="G94" s="219"/>
      <c r="H94" s="219"/>
      <c r="I94" s="219"/>
      <c r="J94" s="219"/>
      <c r="K94" s="226"/>
      <c r="L94" s="226"/>
    </row>
    <row r="95" spans="1:12" hidden="1">
      <c r="A95" s="141"/>
      <c r="B95" s="141"/>
      <c r="C95" s="141"/>
      <c r="D95" s="141">
        <v>480</v>
      </c>
      <c r="E95" s="187">
        <v>5.65</v>
      </c>
      <c r="F95" s="141">
        <f t="shared" si="16"/>
        <v>2712</v>
      </c>
      <c r="G95" s="219"/>
      <c r="H95" s="219"/>
      <c r="I95" s="219"/>
      <c r="J95" s="219"/>
      <c r="K95" s="226"/>
      <c r="L95" s="226"/>
    </row>
    <row r="96" spans="1:12" hidden="1">
      <c r="A96" s="142"/>
      <c r="B96" s="142"/>
      <c r="C96" s="142"/>
      <c r="D96" s="142"/>
      <c r="E96" s="188"/>
      <c r="F96" s="142">
        <f>SUM(F92:F95)</f>
        <v>26233.8</v>
      </c>
      <c r="G96" s="219"/>
      <c r="H96" s="219"/>
      <c r="I96" s="219"/>
      <c r="J96" s="219"/>
      <c r="K96" s="226"/>
      <c r="L96" s="226"/>
    </row>
    <row r="97" spans="1:12" hidden="1">
      <c r="A97" s="141" t="s">
        <v>388</v>
      </c>
      <c r="B97" s="141" t="s">
        <v>389</v>
      </c>
      <c r="C97" s="141">
        <v>8098402</v>
      </c>
      <c r="D97" s="141">
        <v>1476</v>
      </c>
      <c r="E97" s="187">
        <v>4.5</v>
      </c>
      <c r="F97" s="141">
        <f t="shared" ref="F97:F101" si="17">D97*E97</f>
        <v>6642</v>
      </c>
      <c r="G97" s="219"/>
      <c r="H97" s="219"/>
      <c r="I97" s="219"/>
      <c r="J97" s="219"/>
      <c r="K97" s="226"/>
      <c r="L97" s="226"/>
    </row>
    <row r="98" spans="1:12" hidden="1">
      <c r="A98" s="141"/>
      <c r="B98" s="141"/>
      <c r="C98" s="141"/>
      <c r="D98" s="141">
        <v>264</v>
      </c>
      <c r="E98" s="187">
        <v>5.35</v>
      </c>
      <c r="F98" s="141">
        <f t="shared" si="17"/>
        <v>1412.3999999999999</v>
      </c>
      <c r="G98" s="219"/>
      <c r="H98" s="219"/>
      <c r="I98" s="219"/>
      <c r="J98" s="219"/>
      <c r="K98" s="226"/>
      <c r="L98" s="226"/>
    </row>
    <row r="99" spans="1:12" hidden="1">
      <c r="A99" s="142"/>
      <c r="B99" s="142"/>
      <c r="C99" s="142"/>
      <c r="D99" s="142"/>
      <c r="E99" s="188"/>
      <c r="F99" s="142">
        <f>SUM(F97:F98)</f>
        <v>8054.4</v>
      </c>
      <c r="G99" s="219"/>
      <c r="H99" s="219"/>
      <c r="I99" s="219"/>
      <c r="J99" s="219"/>
      <c r="K99" s="226"/>
      <c r="L99" s="226"/>
    </row>
    <row r="100" spans="1:12" hidden="1">
      <c r="A100" s="141" t="s">
        <v>390</v>
      </c>
      <c r="B100" s="141" t="s">
        <v>391</v>
      </c>
      <c r="C100" s="141">
        <v>8105301</v>
      </c>
      <c r="D100" s="141">
        <v>1248</v>
      </c>
      <c r="E100" s="187">
        <v>5.85</v>
      </c>
      <c r="F100" s="141">
        <f t="shared" si="17"/>
        <v>7300.7999999999993</v>
      </c>
      <c r="G100" s="219"/>
      <c r="H100" s="219"/>
      <c r="I100" s="219"/>
      <c r="J100" s="219"/>
      <c r="K100" s="226"/>
      <c r="L100" s="226"/>
    </row>
    <row r="101" spans="1:12" hidden="1">
      <c r="A101" s="141"/>
      <c r="B101" s="141"/>
      <c r="C101" s="141"/>
      <c r="D101" s="141">
        <v>336</v>
      </c>
      <c r="E101" s="187">
        <v>6.7</v>
      </c>
      <c r="F101" s="141">
        <f t="shared" si="17"/>
        <v>2251.2000000000003</v>
      </c>
      <c r="G101" s="219"/>
      <c r="H101" s="219"/>
      <c r="I101" s="219"/>
      <c r="J101" s="219"/>
      <c r="K101" s="226"/>
      <c r="L101" s="226"/>
    </row>
    <row r="102" spans="1:12" hidden="1">
      <c r="A102" s="142"/>
      <c r="B102" s="142"/>
      <c r="C102" s="142"/>
      <c r="D102" s="142"/>
      <c r="E102" s="188"/>
      <c r="F102" s="142">
        <f>SUM(F100:F101)</f>
        <v>9552</v>
      </c>
      <c r="G102" s="219"/>
      <c r="H102" s="219"/>
      <c r="I102" s="219"/>
      <c r="J102" s="219"/>
      <c r="K102" s="226"/>
      <c r="L102" s="226"/>
    </row>
    <row r="103" spans="1:12" hidden="1">
      <c r="A103" s="247" t="s">
        <v>392</v>
      </c>
      <c r="B103" s="247" t="s">
        <v>248</v>
      </c>
      <c r="C103" s="247" t="s">
        <v>393</v>
      </c>
      <c r="D103" s="247">
        <v>1997</v>
      </c>
      <c r="E103" s="227">
        <v>1.41</v>
      </c>
      <c r="F103" s="247">
        <f t="shared" ref="F103:F105" si="18">D103*E103</f>
        <v>2815.77</v>
      </c>
      <c r="G103" s="219">
        <v>43375</v>
      </c>
      <c r="H103" s="219">
        <v>43392</v>
      </c>
      <c r="I103" s="219">
        <f>H103+7</f>
        <v>43399</v>
      </c>
      <c r="J103" s="219">
        <f>I103+60</f>
        <v>43459</v>
      </c>
      <c r="K103" s="226" t="s">
        <v>750</v>
      </c>
      <c r="L103" s="226"/>
    </row>
    <row r="104" spans="1:12" hidden="1">
      <c r="A104" s="247"/>
      <c r="B104" s="247" t="s">
        <v>250</v>
      </c>
      <c r="C104" s="247" t="s">
        <v>394</v>
      </c>
      <c r="D104" s="247">
        <v>1625</v>
      </c>
      <c r="E104" s="227">
        <v>1.32</v>
      </c>
      <c r="F104" s="247">
        <f t="shared" si="18"/>
        <v>2145</v>
      </c>
      <c r="G104" s="219"/>
      <c r="H104" s="219"/>
      <c r="I104" s="219"/>
      <c r="J104" s="219"/>
      <c r="K104" s="226"/>
      <c r="L104" s="226"/>
    </row>
    <row r="105" spans="1:12" hidden="1">
      <c r="A105" s="247"/>
      <c r="B105" s="247" t="s">
        <v>251</v>
      </c>
      <c r="C105" s="247" t="s">
        <v>395</v>
      </c>
      <c r="D105" s="247">
        <v>1490</v>
      </c>
      <c r="E105" s="227">
        <v>1.32</v>
      </c>
      <c r="F105" s="247">
        <f t="shared" si="18"/>
        <v>1966.8000000000002</v>
      </c>
      <c r="G105" s="219"/>
      <c r="H105" s="219"/>
      <c r="I105" s="219"/>
      <c r="J105" s="219"/>
      <c r="K105" s="226"/>
      <c r="L105" s="226"/>
    </row>
    <row r="106" spans="1:12" hidden="1">
      <c r="A106" s="178"/>
      <c r="B106" s="178"/>
      <c r="C106" s="178"/>
      <c r="D106" s="178"/>
      <c r="E106" s="189"/>
      <c r="F106" s="178">
        <f>SUM(F103:F105)</f>
        <v>6927.5700000000006</v>
      </c>
      <c r="G106" s="219"/>
      <c r="H106" s="219"/>
      <c r="I106" s="219"/>
      <c r="J106" s="219"/>
      <c r="K106" s="226"/>
      <c r="L106" s="226"/>
    </row>
    <row r="107" spans="1:12" hidden="1">
      <c r="A107" s="247" t="s">
        <v>396</v>
      </c>
      <c r="B107" s="247" t="s">
        <v>325</v>
      </c>
      <c r="C107" s="247" t="s">
        <v>397</v>
      </c>
      <c r="D107" s="247">
        <v>2269</v>
      </c>
      <c r="E107" s="227">
        <v>3.35</v>
      </c>
      <c r="F107" s="247">
        <f t="shared" ref="F107:F111" si="19">D107*E107</f>
        <v>7601.1500000000005</v>
      </c>
      <c r="G107" s="219"/>
      <c r="H107" s="219"/>
      <c r="I107" s="219"/>
      <c r="J107" s="219"/>
      <c r="K107" s="226"/>
      <c r="L107" s="226"/>
    </row>
    <row r="108" spans="1:12" hidden="1">
      <c r="A108" s="247"/>
      <c r="B108" s="247" t="s">
        <v>327</v>
      </c>
      <c r="C108" s="247" t="s">
        <v>398</v>
      </c>
      <c r="D108" s="247">
        <v>2105</v>
      </c>
      <c r="E108" s="227">
        <v>3.35</v>
      </c>
      <c r="F108" s="247">
        <f t="shared" si="19"/>
        <v>7051.75</v>
      </c>
      <c r="G108" s="219"/>
      <c r="H108" s="219"/>
      <c r="I108" s="219"/>
      <c r="J108" s="219"/>
      <c r="K108" s="226"/>
      <c r="L108" s="226"/>
    </row>
    <row r="109" spans="1:12" hidden="1">
      <c r="A109" s="247"/>
      <c r="B109" s="247" t="s">
        <v>329</v>
      </c>
      <c r="C109" s="247" t="s">
        <v>399</v>
      </c>
      <c r="D109" s="247">
        <v>1463</v>
      </c>
      <c r="E109" s="227">
        <v>3.35</v>
      </c>
      <c r="F109" s="247">
        <f t="shared" si="19"/>
        <v>4901.05</v>
      </c>
      <c r="G109" s="219"/>
      <c r="H109" s="219"/>
      <c r="I109" s="219"/>
      <c r="J109" s="219"/>
      <c r="K109" s="226"/>
      <c r="L109" s="226"/>
    </row>
    <row r="110" spans="1:12" hidden="1">
      <c r="A110" s="247"/>
      <c r="B110" s="247" t="s">
        <v>331</v>
      </c>
      <c r="C110" s="247" t="s">
        <v>400</v>
      </c>
      <c r="D110" s="247">
        <v>1384</v>
      </c>
      <c r="E110" s="227">
        <v>3.35</v>
      </c>
      <c r="F110" s="247">
        <f t="shared" si="19"/>
        <v>4636.4000000000005</v>
      </c>
      <c r="G110" s="219"/>
      <c r="H110" s="219"/>
      <c r="I110" s="219"/>
      <c r="J110" s="219"/>
      <c r="K110" s="226"/>
      <c r="L110" s="226"/>
    </row>
    <row r="111" spans="1:12" hidden="1">
      <c r="A111" s="247"/>
      <c r="B111" s="247" t="s">
        <v>333</v>
      </c>
      <c r="C111" s="247" t="s">
        <v>401</v>
      </c>
      <c r="D111" s="247">
        <v>369</v>
      </c>
      <c r="E111" s="227">
        <v>3.35</v>
      </c>
      <c r="F111" s="247">
        <f t="shared" si="19"/>
        <v>1236.1500000000001</v>
      </c>
      <c r="G111" s="219"/>
      <c r="H111" s="219"/>
      <c r="I111" s="219"/>
      <c r="J111" s="219"/>
      <c r="K111" s="226"/>
      <c r="L111" s="226"/>
    </row>
    <row r="112" spans="1:12" hidden="1">
      <c r="A112" s="178"/>
      <c r="B112" s="178"/>
      <c r="C112" s="178"/>
      <c r="D112" s="178"/>
      <c r="E112" s="189"/>
      <c r="F112" s="178">
        <f>SUM(F107:F111)</f>
        <v>25426.500000000004</v>
      </c>
      <c r="G112" s="219"/>
      <c r="H112" s="219"/>
      <c r="I112" s="219"/>
      <c r="J112" s="219"/>
      <c r="K112" s="226"/>
      <c r="L112" s="226"/>
    </row>
    <row r="113" spans="1:12" hidden="1">
      <c r="A113" s="247" t="s">
        <v>402</v>
      </c>
      <c r="B113" s="247" t="s">
        <v>403</v>
      </c>
      <c r="C113" s="247" t="s">
        <v>404</v>
      </c>
      <c r="D113" s="247">
        <v>1586</v>
      </c>
      <c r="E113" s="227">
        <v>7.18</v>
      </c>
      <c r="F113" s="247">
        <f t="shared" ref="F113:F117" si="20">D113*E113</f>
        <v>11387.48</v>
      </c>
      <c r="G113" s="219"/>
      <c r="H113" s="219"/>
      <c r="I113" s="219"/>
      <c r="J113" s="219"/>
      <c r="K113" s="226"/>
      <c r="L113" s="226"/>
    </row>
    <row r="114" spans="1:12" hidden="1">
      <c r="A114" s="247"/>
      <c r="B114" s="247" t="s">
        <v>265</v>
      </c>
      <c r="C114" s="247" t="s">
        <v>405</v>
      </c>
      <c r="D114" s="247">
        <v>1098</v>
      </c>
      <c r="E114" s="227">
        <v>7.18</v>
      </c>
      <c r="F114" s="247">
        <f t="shared" si="20"/>
        <v>7883.6399999999994</v>
      </c>
      <c r="G114" s="219"/>
      <c r="H114" s="219"/>
      <c r="I114" s="219"/>
      <c r="J114" s="219"/>
      <c r="K114" s="226"/>
      <c r="L114" s="226"/>
    </row>
    <row r="115" spans="1:12" hidden="1">
      <c r="A115" s="247"/>
      <c r="B115" s="247" t="s">
        <v>267</v>
      </c>
      <c r="C115" s="247" t="s">
        <v>406</v>
      </c>
      <c r="D115" s="247">
        <v>1164</v>
      </c>
      <c r="E115" s="227">
        <v>7.18</v>
      </c>
      <c r="F115" s="247">
        <f t="shared" si="20"/>
        <v>8357.52</v>
      </c>
      <c r="G115" s="219"/>
      <c r="H115" s="219"/>
      <c r="I115" s="219"/>
      <c r="J115" s="219"/>
      <c r="K115" s="226"/>
      <c r="L115" s="226"/>
    </row>
    <row r="116" spans="1:12" hidden="1">
      <c r="A116" s="247"/>
      <c r="B116" s="247" t="s">
        <v>269</v>
      </c>
      <c r="C116" s="247" t="s">
        <v>407</v>
      </c>
      <c r="D116" s="247">
        <v>1139</v>
      </c>
      <c r="E116" s="227">
        <v>7.18</v>
      </c>
      <c r="F116" s="247">
        <f t="shared" si="20"/>
        <v>8178.0199999999995</v>
      </c>
      <c r="G116" s="219"/>
      <c r="H116" s="219"/>
      <c r="I116" s="219"/>
      <c r="J116" s="219"/>
      <c r="K116" s="226"/>
      <c r="L116" s="226"/>
    </row>
    <row r="117" spans="1:12" hidden="1">
      <c r="A117" s="247"/>
      <c r="B117" s="247" t="s">
        <v>271</v>
      </c>
      <c r="C117" s="247" t="s">
        <v>408</v>
      </c>
      <c r="D117" s="247">
        <v>908</v>
      </c>
      <c r="E117" s="227">
        <v>7.18</v>
      </c>
      <c r="F117" s="247">
        <f t="shared" si="20"/>
        <v>6519.44</v>
      </c>
      <c r="G117" s="219"/>
      <c r="H117" s="219"/>
      <c r="I117" s="219"/>
      <c r="J117" s="219"/>
      <c r="K117" s="226"/>
      <c r="L117" s="226"/>
    </row>
    <row r="118" spans="1:12" hidden="1">
      <c r="A118" s="178"/>
      <c r="B118" s="178"/>
      <c r="C118" s="178"/>
      <c r="D118" s="178"/>
      <c r="E118" s="189"/>
      <c r="F118" s="178">
        <f>SUM(F113:F117)</f>
        <v>42326.1</v>
      </c>
      <c r="G118" s="219"/>
      <c r="H118" s="219"/>
      <c r="I118" s="219"/>
      <c r="J118" s="219"/>
      <c r="K118" s="226"/>
      <c r="L118" s="226"/>
    </row>
    <row r="119" spans="1:12" hidden="1">
      <c r="A119" s="247" t="s">
        <v>409</v>
      </c>
      <c r="B119" s="247" t="s">
        <v>344</v>
      </c>
      <c r="C119" s="247" t="s">
        <v>410</v>
      </c>
      <c r="D119" s="247">
        <v>1911</v>
      </c>
      <c r="E119" s="227">
        <v>7.9</v>
      </c>
      <c r="F119" s="247">
        <f t="shared" ref="F119:F122" si="21">D119*E119</f>
        <v>15096.900000000001</v>
      </c>
      <c r="G119" s="219"/>
      <c r="H119" s="219"/>
      <c r="I119" s="219"/>
      <c r="J119" s="219"/>
      <c r="K119" s="226"/>
      <c r="L119" s="226"/>
    </row>
    <row r="120" spans="1:12" hidden="1">
      <c r="A120" s="247"/>
      <c r="B120" s="247" t="s">
        <v>342</v>
      </c>
      <c r="C120" s="247" t="s">
        <v>411</v>
      </c>
      <c r="D120" s="247">
        <v>1059</v>
      </c>
      <c r="E120" s="227">
        <v>7.9</v>
      </c>
      <c r="F120" s="247">
        <f t="shared" si="21"/>
        <v>8366.1</v>
      </c>
      <c r="G120" s="219"/>
      <c r="H120" s="219"/>
      <c r="I120" s="219"/>
      <c r="J120" s="219"/>
      <c r="K120" s="226"/>
      <c r="L120" s="226"/>
    </row>
    <row r="121" spans="1:12" hidden="1">
      <c r="A121" s="247"/>
      <c r="B121" s="247" t="s">
        <v>340</v>
      </c>
      <c r="C121" s="247">
        <v>156411</v>
      </c>
      <c r="D121" s="247">
        <v>454</v>
      </c>
      <c r="E121" s="227">
        <v>7.9</v>
      </c>
      <c r="F121" s="247">
        <f t="shared" si="21"/>
        <v>3586.6000000000004</v>
      </c>
      <c r="G121" s="219"/>
      <c r="H121" s="219"/>
      <c r="I121" s="219"/>
      <c r="J121" s="219"/>
      <c r="K121" s="226"/>
      <c r="L121" s="226"/>
    </row>
    <row r="122" spans="1:12" hidden="1">
      <c r="A122" s="247"/>
      <c r="B122" s="247" t="s">
        <v>340</v>
      </c>
      <c r="C122" s="247">
        <v>156420</v>
      </c>
      <c r="D122" s="247">
        <v>501</v>
      </c>
      <c r="E122" s="227">
        <v>7.9</v>
      </c>
      <c r="F122" s="247">
        <f t="shared" si="21"/>
        <v>3957.9</v>
      </c>
      <c r="G122" s="219"/>
      <c r="H122" s="219"/>
      <c r="I122" s="219"/>
      <c r="J122" s="219"/>
      <c r="K122" s="226"/>
      <c r="L122" s="226"/>
    </row>
    <row r="123" spans="1:12" hidden="1">
      <c r="A123" s="178"/>
      <c r="B123" s="178"/>
      <c r="C123" s="178"/>
      <c r="D123" s="178"/>
      <c r="E123" s="189"/>
      <c r="F123" s="178">
        <f>SUM(F119:F122)</f>
        <v>31007.5</v>
      </c>
      <c r="G123" s="219"/>
      <c r="H123" s="219"/>
      <c r="I123" s="219"/>
      <c r="J123" s="219"/>
      <c r="K123" s="226"/>
      <c r="L123" s="226"/>
    </row>
    <row r="124" spans="1:12" hidden="1">
      <c r="A124" s="247" t="s">
        <v>412</v>
      </c>
      <c r="B124" s="247" t="s">
        <v>413</v>
      </c>
      <c r="C124" s="247">
        <v>8167401</v>
      </c>
      <c r="D124" s="247">
        <v>1608</v>
      </c>
      <c r="E124" s="227">
        <v>1.74</v>
      </c>
      <c r="F124" s="247">
        <v>2797.92</v>
      </c>
      <c r="G124" s="219"/>
      <c r="H124" s="219"/>
      <c r="I124" s="219"/>
      <c r="J124" s="219"/>
      <c r="K124" s="226"/>
      <c r="L124" s="226"/>
    </row>
    <row r="125" spans="1:12" hidden="1">
      <c r="A125" s="178"/>
      <c r="B125" s="178"/>
      <c r="C125" s="178"/>
      <c r="D125" s="178"/>
      <c r="E125" s="189"/>
      <c r="F125" s="178">
        <v>2797.92</v>
      </c>
      <c r="G125" s="219"/>
      <c r="H125" s="219"/>
      <c r="I125" s="219"/>
      <c r="J125" s="219"/>
      <c r="K125" s="226"/>
      <c r="L125" s="226"/>
    </row>
    <row r="126" spans="1:12" hidden="1">
      <c r="A126" s="247" t="s">
        <v>414</v>
      </c>
      <c r="B126" s="247" t="s">
        <v>391</v>
      </c>
      <c r="C126" s="247">
        <v>8105302</v>
      </c>
      <c r="D126" s="247">
        <v>1296</v>
      </c>
      <c r="E126" s="227">
        <v>5.85</v>
      </c>
      <c r="F126" s="247">
        <v>7581.6</v>
      </c>
      <c r="G126" s="219"/>
      <c r="H126" s="219"/>
      <c r="I126" s="219"/>
      <c r="J126" s="219"/>
      <c r="K126" s="226"/>
      <c r="L126" s="226"/>
    </row>
    <row r="127" spans="1:12" hidden="1">
      <c r="A127" s="247"/>
      <c r="B127" s="247"/>
      <c r="C127" s="247"/>
      <c r="D127" s="247">
        <v>336</v>
      </c>
      <c r="E127" s="227">
        <v>6.7</v>
      </c>
      <c r="F127" s="247">
        <v>2251.1999999999998</v>
      </c>
      <c r="G127" s="219"/>
      <c r="H127" s="219"/>
      <c r="I127" s="219"/>
      <c r="J127" s="219"/>
      <c r="K127" s="226"/>
      <c r="L127" s="226"/>
    </row>
    <row r="128" spans="1:12" hidden="1">
      <c r="A128" s="178"/>
      <c r="B128" s="178"/>
      <c r="C128" s="178"/>
      <c r="D128" s="178"/>
      <c r="E128" s="189"/>
      <c r="F128" s="178">
        <v>9832.7999999999993</v>
      </c>
      <c r="G128" s="219"/>
      <c r="H128" s="219"/>
      <c r="I128" s="219"/>
      <c r="J128" s="219"/>
      <c r="K128" s="226"/>
      <c r="L128" s="226"/>
    </row>
    <row r="129" spans="1:12" hidden="1"/>
    <row r="130" spans="1:12" hidden="1">
      <c r="A130" s="253" t="s">
        <v>751</v>
      </c>
      <c r="B130" s="99">
        <v>4757</v>
      </c>
      <c r="C130" s="99">
        <v>218489</v>
      </c>
      <c r="D130" s="133">
        <v>614</v>
      </c>
      <c r="E130" s="167">
        <v>1.31</v>
      </c>
      <c r="F130" s="133">
        <v>804.34</v>
      </c>
      <c r="G130" s="218">
        <v>43389</v>
      </c>
      <c r="H130" s="218">
        <v>43409</v>
      </c>
      <c r="I130" s="218">
        <v>43412</v>
      </c>
      <c r="J130" s="218">
        <f>I130+60</f>
        <v>43472</v>
      </c>
      <c r="K130" s="99" t="s">
        <v>750</v>
      </c>
      <c r="L130" s="99"/>
    </row>
    <row r="131" spans="1:12" hidden="1">
      <c r="A131" s="99"/>
      <c r="B131" s="99">
        <v>4757</v>
      </c>
      <c r="C131" s="99">
        <v>218460</v>
      </c>
      <c r="D131" s="133">
        <v>1440</v>
      </c>
      <c r="E131" s="167">
        <v>1.31</v>
      </c>
      <c r="F131" s="133">
        <v>1886.4</v>
      </c>
      <c r="G131" s="218"/>
      <c r="H131" s="218"/>
      <c r="I131" s="218" t="s">
        <v>752</v>
      </c>
      <c r="J131" s="218"/>
      <c r="K131" s="99"/>
      <c r="L131" s="99"/>
    </row>
    <row r="132" spans="1:12" hidden="1">
      <c r="A132" s="99"/>
      <c r="B132" s="99">
        <v>4757</v>
      </c>
      <c r="C132" s="99">
        <v>218498</v>
      </c>
      <c r="D132" s="133">
        <v>632</v>
      </c>
      <c r="E132" s="167">
        <v>1.31</v>
      </c>
      <c r="F132" s="133">
        <v>827.92</v>
      </c>
      <c r="G132" s="218"/>
      <c r="H132" s="218"/>
      <c r="I132" s="218" t="s">
        <v>753</v>
      </c>
      <c r="J132" s="218"/>
      <c r="K132" s="99"/>
      <c r="L132" s="99"/>
    </row>
    <row r="133" spans="1:12" ht="13.5" hidden="1">
      <c r="A133" s="99"/>
      <c r="B133" s="99">
        <v>4758</v>
      </c>
      <c r="C133" s="99">
        <v>218543</v>
      </c>
      <c r="D133" s="133">
        <v>391</v>
      </c>
      <c r="E133" s="167">
        <v>1.42</v>
      </c>
      <c r="F133" s="133">
        <v>555.22</v>
      </c>
      <c r="G133" s="218"/>
      <c r="H133" s="218"/>
      <c r="I133" s="254"/>
      <c r="J133" s="218"/>
      <c r="K133" s="99"/>
      <c r="L133" s="99"/>
    </row>
    <row r="134" spans="1:12" hidden="1">
      <c r="A134" s="99"/>
      <c r="B134" s="99">
        <v>4758</v>
      </c>
      <c r="C134" s="99">
        <v>218534</v>
      </c>
      <c r="D134" s="133">
        <v>972</v>
      </c>
      <c r="E134" s="167">
        <v>1.42</v>
      </c>
      <c r="F134" s="133">
        <v>1380.24</v>
      </c>
      <c r="G134" s="218"/>
      <c r="H134" s="218"/>
      <c r="I134" s="218"/>
      <c r="J134" s="218"/>
      <c r="K134" s="99"/>
      <c r="L134" s="99"/>
    </row>
    <row r="135" spans="1:12" hidden="1">
      <c r="A135" s="99"/>
      <c r="B135" s="99">
        <v>4758</v>
      </c>
      <c r="C135" s="99">
        <v>218552</v>
      </c>
      <c r="D135" s="133">
        <v>419</v>
      </c>
      <c r="E135" s="167">
        <v>1.42</v>
      </c>
      <c r="F135" s="133">
        <v>594.98</v>
      </c>
      <c r="G135" s="218"/>
      <c r="H135" s="218"/>
      <c r="I135" s="218"/>
      <c r="J135" s="218"/>
      <c r="K135" s="99"/>
      <c r="L135" s="99"/>
    </row>
    <row r="136" spans="1:12" hidden="1">
      <c r="A136" s="99"/>
      <c r="B136" s="99">
        <v>4759</v>
      </c>
      <c r="C136" s="99">
        <v>218599</v>
      </c>
      <c r="D136" s="133">
        <v>271</v>
      </c>
      <c r="E136" s="167">
        <v>1.42</v>
      </c>
      <c r="F136" s="133">
        <v>384.82</v>
      </c>
      <c r="G136" s="218"/>
      <c r="H136" s="218"/>
      <c r="I136" s="218"/>
      <c r="J136" s="218"/>
      <c r="K136" s="99"/>
      <c r="L136" s="99"/>
    </row>
    <row r="137" spans="1:12" hidden="1">
      <c r="A137" s="99"/>
      <c r="B137" s="99">
        <v>4759</v>
      </c>
      <c r="C137" s="99">
        <v>218580</v>
      </c>
      <c r="D137" s="133">
        <v>648</v>
      </c>
      <c r="E137" s="167">
        <v>1.42</v>
      </c>
      <c r="F137" s="133">
        <v>920.16</v>
      </c>
      <c r="G137" s="218"/>
      <c r="H137" s="218"/>
      <c r="I137" s="218"/>
      <c r="J137" s="218"/>
      <c r="K137" s="99"/>
      <c r="L137" s="99"/>
    </row>
    <row r="138" spans="1:12" hidden="1">
      <c r="A138" s="99"/>
      <c r="B138" s="99">
        <v>4759</v>
      </c>
      <c r="C138" s="99">
        <v>218617</v>
      </c>
      <c r="D138" s="133">
        <v>283</v>
      </c>
      <c r="E138" s="167">
        <v>1.42</v>
      </c>
      <c r="F138" s="133">
        <v>401.86</v>
      </c>
      <c r="G138" s="218"/>
      <c r="H138" s="218"/>
      <c r="I138" s="218"/>
      <c r="J138" s="218"/>
      <c r="K138" s="99"/>
      <c r="L138" s="99"/>
    </row>
    <row r="139" spans="1:12" hidden="1">
      <c r="A139" s="99"/>
      <c r="B139" s="99">
        <v>4762</v>
      </c>
      <c r="C139" s="99">
        <v>218800</v>
      </c>
      <c r="D139" s="133">
        <v>395</v>
      </c>
      <c r="E139" s="167">
        <v>1.56</v>
      </c>
      <c r="F139" s="133">
        <v>616.20000000000005</v>
      </c>
      <c r="G139" s="218"/>
      <c r="H139" s="218"/>
      <c r="I139" s="218"/>
      <c r="J139" s="218"/>
      <c r="K139" s="99"/>
      <c r="L139" s="99"/>
    </row>
    <row r="140" spans="1:12" hidden="1">
      <c r="A140" s="99"/>
      <c r="B140" s="99">
        <v>4762</v>
      </c>
      <c r="C140" s="99">
        <v>218781</v>
      </c>
      <c r="D140" s="133">
        <v>936</v>
      </c>
      <c r="E140" s="167">
        <v>1.56</v>
      </c>
      <c r="F140" s="133">
        <v>1460.16</v>
      </c>
      <c r="G140" s="218"/>
      <c r="H140" s="218"/>
      <c r="I140" s="218"/>
      <c r="J140" s="218"/>
      <c r="K140" s="99"/>
      <c r="L140" s="99"/>
    </row>
    <row r="141" spans="1:12" hidden="1">
      <c r="A141" s="99"/>
      <c r="B141" s="99">
        <v>4762</v>
      </c>
      <c r="C141" s="99">
        <v>218819</v>
      </c>
      <c r="D141" s="133">
        <v>223</v>
      </c>
      <c r="E141" s="167">
        <v>1.56</v>
      </c>
      <c r="F141" s="133">
        <v>347.88</v>
      </c>
      <c r="G141" s="218"/>
      <c r="H141" s="218"/>
      <c r="I141" s="218"/>
      <c r="J141" s="218"/>
      <c r="K141" s="99"/>
      <c r="L141" s="99"/>
    </row>
    <row r="142" spans="1:12" hidden="1">
      <c r="A142" s="99"/>
      <c r="B142" s="99">
        <v>4754</v>
      </c>
      <c r="C142" s="99">
        <v>218305</v>
      </c>
      <c r="D142" s="133">
        <v>1283</v>
      </c>
      <c r="E142" s="167">
        <v>1.41</v>
      </c>
      <c r="F142" s="133">
        <v>1809.03</v>
      </c>
      <c r="G142" s="218"/>
      <c r="H142" s="218"/>
      <c r="I142" s="218"/>
      <c r="J142" s="218"/>
      <c r="K142" s="99"/>
      <c r="L142" s="99"/>
    </row>
    <row r="143" spans="1:12" hidden="1">
      <c r="A143" s="99"/>
      <c r="B143" s="99">
        <v>4754</v>
      </c>
      <c r="C143" s="99">
        <v>218287</v>
      </c>
      <c r="D143" s="133">
        <v>1323</v>
      </c>
      <c r="E143" s="167">
        <v>1.41</v>
      </c>
      <c r="F143" s="133">
        <v>1865.43</v>
      </c>
      <c r="G143" s="218"/>
      <c r="H143" s="218"/>
      <c r="I143" s="218"/>
      <c r="J143" s="218"/>
      <c r="K143" s="99"/>
      <c r="L143" s="99"/>
    </row>
    <row r="144" spans="1:12" hidden="1">
      <c r="A144" s="99"/>
      <c r="B144" s="99">
        <v>4754</v>
      </c>
      <c r="C144" s="99">
        <v>218314</v>
      </c>
      <c r="D144" s="133">
        <v>955</v>
      </c>
      <c r="E144" s="167">
        <v>1.41</v>
      </c>
      <c r="F144" s="133">
        <v>1346.55</v>
      </c>
      <c r="G144" s="218"/>
      <c r="H144" s="218"/>
      <c r="I144" s="218"/>
      <c r="J144" s="218"/>
      <c r="K144" s="99"/>
      <c r="L144" s="99"/>
    </row>
    <row r="145" spans="1:12" hidden="1">
      <c r="A145" s="253" t="s">
        <v>754</v>
      </c>
      <c r="B145" s="99">
        <v>4755</v>
      </c>
      <c r="C145" s="99">
        <v>218332</v>
      </c>
      <c r="D145" s="133">
        <v>802</v>
      </c>
      <c r="E145" s="167">
        <v>1.41</v>
      </c>
      <c r="F145" s="133">
        <v>1130.82</v>
      </c>
      <c r="G145" s="218"/>
      <c r="H145" s="99"/>
      <c r="I145" s="99"/>
      <c r="J145" s="99"/>
      <c r="K145" s="99"/>
      <c r="L145" s="99"/>
    </row>
    <row r="146" spans="1:12" hidden="1">
      <c r="A146" s="99"/>
      <c r="B146" s="99">
        <v>4755</v>
      </c>
      <c r="C146" s="99">
        <v>218323</v>
      </c>
      <c r="D146" s="133">
        <v>784</v>
      </c>
      <c r="E146" s="167">
        <v>1.41</v>
      </c>
      <c r="F146" s="133">
        <v>1105.44</v>
      </c>
      <c r="G146" s="218"/>
      <c r="H146" s="99"/>
      <c r="I146" s="99"/>
      <c r="J146" s="99"/>
      <c r="K146" s="99"/>
      <c r="L146" s="99"/>
    </row>
    <row r="147" spans="1:12" hidden="1">
      <c r="A147" s="99"/>
      <c r="B147" s="99">
        <v>4755</v>
      </c>
      <c r="C147" s="99">
        <v>219900</v>
      </c>
      <c r="D147" s="133">
        <v>495</v>
      </c>
      <c r="E147" s="167">
        <v>1.41</v>
      </c>
      <c r="F147" s="133">
        <v>697.95</v>
      </c>
      <c r="G147" s="218"/>
      <c r="H147" s="99"/>
      <c r="I147" s="99"/>
      <c r="J147" s="99"/>
      <c r="K147" s="99"/>
      <c r="L147" s="99"/>
    </row>
    <row r="148" spans="1:12" hidden="1">
      <c r="A148" s="99"/>
      <c r="B148" s="99">
        <v>4756</v>
      </c>
      <c r="C148" s="99">
        <v>218415</v>
      </c>
      <c r="D148" s="133">
        <v>662</v>
      </c>
      <c r="E148" s="167">
        <v>1.31</v>
      </c>
      <c r="F148" s="133">
        <v>867.22</v>
      </c>
      <c r="G148" s="218"/>
      <c r="H148" s="99"/>
      <c r="I148" s="99"/>
      <c r="J148" s="99"/>
      <c r="K148" s="99"/>
      <c r="L148" s="99"/>
    </row>
    <row r="149" spans="1:12" hidden="1">
      <c r="A149" s="99"/>
      <c r="B149" s="99">
        <v>4756</v>
      </c>
      <c r="C149" s="99">
        <v>218397</v>
      </c>
      <c r="D149" s="133">
        <v>686</v>
      </c>
      <c r="E149" s="167">
        <v>1.31</v>
      </c>
      <c r="F149" s="133">
        <v>898.66</v>
      </c>
      <c r="G149" s="218"/>
      <c r="H149" s="99"/>
      <c r="I149" s="99"/>
      <c r="J149" s="99"/>
      <c r="K149" s="99"/>
      <c r="L149" s="99"/>
    </row>
    <row r="150" spans="1:12" hidden="1">
      <c r="A150" s="99"/>
      <c r="B150" s="99">
        <v>4756</v>
      </c>
      <c r="C150" s="99">
        <v>219890</v>
      </c>
      <c r="D150" s="133">
        <v>580</v>
      </c>
      <c r="E150" s="167">
        <v>1.31</v>
      </c>
      <c r="F150" s="133">
        <v>759.8</v>
      </c>
      <c r="G150" s="218"/>
      <c r="H150" s="99"/>
      <c r="I150" s="99"/>
      <c r="J150" s="99"/>
      <c r="K150" s="99"/>
      <c r="L150" s="99"/>
    </row>
    <row r="151" spans="1:12" hidden="1">
      <c r="A151" s="99"/>
      <c r="B151" s="99">
        <v>4761</v>
      </c>
      <c r="C151" s="99">
        <v>218736</v>
      </c>
      <c r="D151" s="133">
        <v>652</v>
      </c>
      <c r="E151" s="167">
        <v>1.56</v>
      </c>
      <c r="F151" s="133">
        <v>1017.12</v>
      </c>
      <c r="G151" s="218"/>
      <c r="H151" s="99"/>
      <c r="I151" s="99"/>
      <c r="J151" s="99"/>
      <c r="K151" s="99"/>
      <c r="L151" s="99"/>
    </row>
    <row r="152" spans="1:12" hidden="1">
      <c r="A152" s="99"/>
      <c r="B152" s="99">
        <v>4761</v>
      </c>
      <c r="C152" s="99">
        <v>218727</v>
      </c>
      <c r="D152" s="133">
        <v>539</v>
      </c>
      <c r="E152" s="167">
        <v>1.56</v>
      </c>
      <c r="F152" s="133">
        <v>840.84</v>
      </c>
      <c r="G152" s="218"/>
      <c r="H152" s="99"/>
      <c r="I152" s="99"/>
      <c r="J152" s="99"/>
      <c r="K152" s="99"/>
      <c r="L152" s="99"/>
    </row>
    <row r="153" spans="1:12" hidden="1">
      <c r="A153" s="99"/>
      <c r="B153" s="99">
        <v>4761</v>
      </c>
      <c r="C153" s="99">
        <v>218745</v>
      </c>
      <c r="D153" s="133">
        <v>106</v>
      </c>
      <c r="E153" s="167">
        <v>1.56</v>
      </c>
      <c r="F153" s="133">
        <v>165.36</v>
      </c>
      <c r="G153" s="218"/>
      <c r="H153" s="99"/>
      <c r="I153" s="99"/>
      <c r="J153" s="99"/>
      <c r="K153" s="99"/>
      <c r="L153" s="99"/>
    </row>
    <row r="154" spans="1:12" hidden="1">
      <c r="A154" s="99"/>
      <c r="B154" s="99">
        <v>4750</v>
      </c>
      <c r="C154" s="99">
        <v>218085</v>
      </c>
      <c r="D154" s="133">
        <v>1820</v>
      </c>
      <c r="E154" s="167">
        <v>1.55</v>
      </c>
      <c r="F154" s="133">
        <v>2821</v>
      </c>
      <c r="G154" s="218"/>
      <c r="H154" s="99"/>
      <c r="I154" s="99"/>
      <c r="J154" s="99"/>
      <c r="K154" s="99"/>
      <c r="L154" s="99"/>
    </row>
    <row r="155" spans="1:12" hidden="1">
      <c r="A155" s="99"/>
      <c r="B155" s="99">
        <v>4750</v>
      </c>
      <c r="C155" s="99">
        <v>218076</v>
      </c>
      <c r="D155" s="133">
        <v>1862</v>
      </c>
      <c r="E155" s="167">
        <v>1.55</v>
      </c>
      <c r="F155" s="133">
        <v>2886.1</v>
      </c>
      <c r="G155" s="218"/>
      <c r="H155" s="99"/>
      <c r="I155" s="99"/>
      <c r="J155" s="99"/>
      <c r="K155" s="99"/>
      <c r="L155" s="99"/>
    </row>
    <row r="156" spans="1:12" hidden="1">
      <c r="A156" s="99"/>
      <c r="B156" s="99">
        <v>4750</v>
      </c>
      <c r="C156" s="99">
        <v>218094</v>
      </c>
      <c r="D156" s="133">
        <v>1338</v>
      </c>
      <c r="E156" s="167">
        <v>1.55</v>
      </c>
      <c r="F156" s="133">
        <v>2073.9</v>
      </c>
      <c r="G156" s="218"/>
      <c r="H156" s="99"/>
      <c r="I156" s="99"/>
      <c r="J156" s="99"/>
      <c r="K156" s="99"/>
      <c r="L156" s="99"/>
    </row>
    <row r="157" spans="1:12" hidden="1">
      <c r="A157" s="99"/>
      <c r="B157" s="99">
        <v>4751</v>
      </c>
      <c r="C157" s="99">
        <v>218112</v>
      </c>
      <c r="D157" s="133">
        <v>1288</v>
      </c>
      <c r="E157" s="167">
        <v>1.55</v>
      </c>
      <c r="F157" s="133">
        <v>1996.4</v>
      </c>
      <c r="G157" s="218"/>
      <c r="H157" s="99"/>
      <c r="I157" s="99"/>
      <c r="J157" s="99"/>
      <c r="K157" s="99"/>
      <c r="L157" s="99"/>
    </row>
    <row r="158" spans="1:12" hidden="1">
      <c r="A158" s="99"/>
      <c r="B158" s="99">
        <v>4751</v>
      </c>
      <c r="C158" s="99">
        <v>218103</v>
      </c>
      <c r="D158" s="133">
        <v>1323</v>
      </c>
      <c r="E158" s="167">
        <v>1.55</v>
      </c>
      <c r="F158" s="133">
        <v>2050.65</v>
      </c>
      <c r="G158" s="218"/>
      <c r="H158" s="99"/>
      <c r="I158" s="99"/>
      <c r="J158" s="99"/>
      <c r="K158" s="99"/>
      <c r="L158" s="99"/>
    </row>
    <row r="159" spans="1:12" hidden="1">
      <c r="A159" s="99"/>
      <c r="B159" s="99">
        <v>4751</v>
      </c>
      <c r="C159" s="99">
        <v>218121</v>
      </c>
      <c r="D159" s="133">
        <v>949</v>
      </c>
      <c r="E159" s="167">
        <v>1.55</v>
      </c>
      <c r="F159" s="133">
        <v>1470.95</v>
      </c>
      <c r="G159" s="218"/>
      <c r="H159" s="99"/>
      <c r="I159" s="99"/>
      <c r="J159" s="99"/>
      <c r="K159" s="99"/>
      <c r="L159" s="99"/>
    </row>
    <row r="160" spans="1:12" hidden="1">
      <c r="A160" s="253" t="s">
        <v>755</v>
      </c>
      <c r="B160" s="99">
        <v>4752</v>
      </c>
      <c r="C160" s="99">
        <v>218159</v>
      </c>
      <c r="D160" s="133">
        <v>805</v>
      </c>
      <c r="E160" s="167">
        <v>1.4</v>
      </c>
      <c r="F160" s="133">
        <v>1127</v>
      </c>
      <c r="G160" s="218"/>
      <c r="H160" s="99"/>
      <c r="I160" s="99"/>
      <c r="J160" s="99"/>
      <c r="K160" s="99"/>
      <c r="L160" s="99"/>
    </row>
    <row r="161" spans="1:12" hidden="1">
      <c r="A161" s="99"/>
      <c r="B161" s="99">
        <v>4752</v>
      </c>
      <c r="C161" s="99">
        <v>218140</v>
      </c>
      <c r="D161" s="133">
        <v>784</v>
      </c>
      <c r="E161" s="167">
        <v>1.4</v>
      </c>
      <c r="F161" s="133">
        <v>1097.5999999999999</v>
      </c>
      <c r="G161" s="218"/>
      <c r="H161" s="99"/>
      <c r="I161" s="99"/>
      <c r="J161" s="99"/>
      <c r="K161" s="99"/>
      <c r="L161" s="99"/>
    </row>
    <row r="162" spans="1:12" hidden="1">
      <c r="A162" s="99"/>
      <c r="B162" s="99">
        <v>4752</v>
      </c>
      <c r="C162" s="99">
        <v>218177</v>
      </c>
      <c r="D162" s="133">
        <v>577</v>
      </c>
      <c r="E162" s="167">
        <v>1.4</v>
      </c>
      <c r="F162" s="133">
        <v>807.8</v>
      </c>
      <c r="G162" s="218"/>
      <c r="H162" s="99"/>
      <c r="I162" s="99"/>
      <c r="J162" s="99"/>
      <c r="K162" s="99"/>
      <c r="L162" s="99"/>
    </row>
    <row r="163" spans="1:12" hidden="1">
      <c r="A163" s="99"/>
      <c r="B163" s="99">
        <v>4753</v>
      </c>
      <c r="C163" s="99">
        <v>218213</v>
      </c>
      <c r="D163" s="133">
        <v>651</v>
      </c>
      <c r="E163" s="167">
        <v>1.4</v>
      </c>
      <c r="F163" s="133">
        <v>911.4</v>
      </c>
      <c r="G163" s="218"/>
      <c r="H163" s="99"/>
      <c r="I163" s="99"/>
      <c r="J163" s="99"/>
      <c r="K163" s="99"/>
      <c r="L163" s="99"/>
    </row>
    <row r="164" spans="1:12" hidden="1">
      <c r="A164" s="99"/>
      <c r="B164" s="99">
        <v>4753</v>
      </c>
      <c r="C164" s="99">
        <v>218204</v>
      </c>
      <c r="D164" s="133">
        <v>637</v>
      </c>
      <c r="E164" s="167">
        <v>1.4</v>
      </c>
      <c r="F164" s="133">
        <v>891.8</v>
      </c>
      <c r="G164" s="218"/>
      <c r="H164" s="99"/>
      <c r="I164" s="99"/>
      <c r="J164" s="99"/>
      <c r="K164" s="99"/>
      <c r="L164" s="99"/>
    </row>
    <row r="165" spans="1:12" hidden="1">
      <c r="A165" s="99"/>
      <c r="B165" s="99">
        <v>4753</v>
      </c>
      <c r="C165" s="99">
        <v>218222</v>
      </c>
      <c r="D165" s="133">
        <v>466</v>
      </c>
      <c r="E165" s="167">
        <v>1.4</v>
      </c>
      <c r="F165" s="133">
        <v>652.4</v>
      </c>
      <c r="G165" s="218"/>
      <c r="H165" s="99"/>
      <c r="I165" s="99"/>
      <c r="J165" s="99"/>
      <c r="K165" s="99"/>
      <c r="L165" s="99"/>
    </row>
    <row r="166" spans="1:12" hidden="1">
      <c r="A166" s="99"/>
      <c r="B166" s="99">
        <v>4760</v>
      </c>
      <c r="C166" s="99">
        <v>218662</v>
      </c>
      <c r="D166" s="133">
        <v>1162</v>
      </c>
      <c r="E166" s="167">
        <v>1.49</v>
      </c>
      <c r="F166" s="133">
        <v>1731.38</v>
      </c>
      <c r="G166" s="218"/>
      <c r="H166" s="99"/>
      <c r="I166" s="99"/>
      <c r="J166" s="99"/>
      <c r="K166" s="99"/>
      <c r="L166" s="99"/>
    </row>
    <row r="167" spans="1:12" hidden="1">
      <c r="A167" s="99"/>
      <c r="B167" s="99">
        <v>4760</v>
      </c>
      <c r="C167" s="99">
        <v>218635</v>
      </c>
      <c r="D167" s="133">
        <v>735</v>
      </c>
      <c r="E167" s="167">
        <v>1.49</v>
      </c>
      <c r="F167" s="133">
        <v>1095.1500000000001</v>
      </c>
      <c r="G167" s="218"/>
      <c r="H167" s="99"/>
      <c r="I167" s="99"/>
      <c r="J167" s="99"/>
      <c r="K167" s="99"/>
      <c r="L167" s="99"/>
    </row>
    <row r="168" spans="1:12" hidden="1">
      <c r="A168" s="99"/>
      <c r="B168" s="99">
        <v>4760</v>
      </c>
      <c r="C168" s="99">
        <v>218671</v>
      </c>
      <c r="D168" s="133">
        <v>302</v>
      </c>
      <c r="E168" s="167">
        <v>1.49</v>
      </c>
      <c r="F168" s="133">
        <v>449.98</v>
      </c>
      <c r="G168" s="218"/>
      <c r="H168" s="99"/>
      <c r="I168" s="99"/>
      <c r="J168" s="99"/>
      <c r="K168" s="99"/>
      <c r="L168" s="99"/>
    </row>
    <row r="169" spans="1:12" hidden="1">
      <c r="A169" s="99"/>
      <c r="B169" s="99">
        <v>4763</v>
      </c>
      <c r="C169" s="99">
        <v>218882</v>
      </c>
      <c r="D169" s="133">
        <v>448</v>
      </c>
      <c r="E169" s="167">
        <v>1.4</v>
      </c>
      <c r="F169" s="133">
        <v>627.20000000000005</v>
      </c>
      <c r="G169" s="218"/>
      <c r="H169" s="99"/>
      <c r="I169" s="99"/>
      <c r="J169" s="99"/>
      <c r="K169" s="99"/>
      <c r="L169" s="99"/>
    </row>
    <row r="170" spans="1:12" hidden="1">
      <c r="A170" s="99"/>
      <c r="B170" s="99">
        <v>4763</v>
      </c>
      <c r="C170" s="99">
        <v>218855</v>
      </c>
      <c r="D170" s="133">
        <v>294</v>
      </c>
      <c r="E170" s="167">
        <v>1.4</v>
      </c>
      <c r="F170" s="133">
        <v>411.6</v>
      </c>
      <c r="G170" s="218"/>
      <c r="H170" s="99"/>
      <c r="I170" s="99"/>
      <c r="J170" s="99"/>
      <c r="K170" s="99"/>
      <c r="L170" s="99"/>
    </row>
    <row r="171" spans="1:12" hidden="1">
      <c r="A171" s="253" t="s">
        <v>756</v>
      </c>
      <c r="B171" s="99">
        <v>4766</v>
      </c>
      <c r="C171" s="99">
        <v>219066</v>
      </c>
      <c r="D171" s="133">
        <v>724</v>
      </c>
      <c r="E171" s="167">
        <v>1.66</v>
      </c>
      <c r="F171" s="133">
        <v>1201.8399999999999</v>
      </c>
      <c r="G171" s="218"/>
      <c r="H171" s="99"/>
      <c r="I171" s="99"/>
      <c r="J171" s="99"/>
      <c r="K171" s="99"/>
      <c r="L171" s="99"/>
    </row>
    <row r="172" spans="1:12" hidden="1">
      <c r="A172" s="99"/>
      <c r="B172" s="99">
        <v>4766</v>
      </c>
      <c r="C172" s="99">
        <v>219048</v>
      </c>
      <c r="D172" s="133">
        <v>637</v>
      </c>
      <c r="E172" s="167">
        <v>1.66</v>
      </c>
      <c r="F172" s="133">
        <v>1057.42</v>
      </c>
      <c r="G172" s="218"/>
      <c r="H172" s="99"/>
      <c r="I172" s="99"/>
      <c r="J172" s="99"/>
      <c r="K172" s="99"/>
      <c r="L172" s="99"/>
    </row>
    <row r="173" spans="1:12" hidden="1">
      <c r="A173" s="99"/>
      <c r="B173" s="99">
        <v>4766</v>
      </c>
      <c r="C173" s="99">
        <v>219075</v>
      </c>
      <c r="D173" s="133">
        <v>278</v>
      </c>
      <c r="E173" s="167">
        <v>1.66</v>
      </c>
      <c r="F173" s="133">
        <v>461.48</v>
      </c>
      <c r="G173" s="218"/>
      <c r="H173" s="99"/>
      <c r="I173" s="99"/>
      <c r="J173" s="99"/>
      <c r="K173" s="99"/>
      <c r="L173" s="99"/>
    </row>
    <row r="174" spans="1:12" hidden="1">
      <c r="A174" s="99"/>
      <c r="B174" s="99">
        <v>4765</v>
      </c>
      <c r="C174" s="99">
        <v>218992</v>
      </c>
      <c r="D174" s="133">
        <v>868</v>
      </c>
      <c r="E174" s="167">
        <v>1.66</v>
      </c>
      <c r="F174" s="133">
        <v>1440.88</v>
      </c>
      <c r="G174" s="218"/>
      <c r="H174" s="99"/>
      <c r="I174" s="99"/>
      <c r="J174" s="99"/>
      <c r="K174" s="99"/>
      <c r="L174" s="99"/>
    </row>
    <row r="175" spans="1:12" hidden="1">
      <c r="A175" s="99"/>
      <c r="B175" s="99">
        <v>4765</v>
      </c>
      <c r="C175" s="99">
        <v>218974</v>
      </c>
      <c r="D175" s="133">
        <v>735</v>
      </c>
      <c r="E175" s="167">
        <v>1.66</v>
      </c>
      <c r="F175" s="133">
        <v>1220.0999999999999</v>
      </c>
      <c r="G175" s="218"/>
      <c r="H175" s="99"/>
      <c r="I175" s="99"/>
      <c r="J175" s="99"/>
      <c r="K175" s="99"/>
      <c r="L175" s="99"/>
    </row>
    <row r="176" spans="1:12" hidden="1">
      <c r="A176" s="99"/>
      <c r="B176" s="99">
        <v>4765</v>
      </c>
      <c r="C176" s="99">
        <v>219010</v>
      </c>
      <c r="D176" s="133">
        <v>351</v>
      </c>
      <c r="E176" s="167">
        <v>1.66</v>
      </c>
      <c r="F176" s="133">
        <v>582.66</v>
      </c>
      <c r="G176" s="218"/>
      <c r="H176" s="99"/>
      <c r="I176" s="99"/>
      <c r="J176" s="99"/>
      <c r="K176" s="99"/>
      <c r="L176" s="99"/>
    </row>
    <row r="177" spans="1:12" hidden="1">
      <c r="A177" s="99"/>
      <c r="B177" s="99">
        <v>4767</v>
      </c>
      <c r="C177" s="99">
        <v>219111</v>
      </c>
      <c r="D177" s="133">
        <v>319</v>
      </c>
      <c r="E177" s="167">
        <v>1.66</v>
      </c>
      <c r="F177" s="133">
        <v>529.54</v>
      </c>
      <c r="G177" s="218"/>
      <c r="H177" s="99"/>
      <c r="I177" s="99"/>
      <c r="J177" s="99"/>
      <c r="K177" s="99"/>
      <c r="L177" s="99"/>
    </row>
    <row r="178" spans="1:12" hidden="1">
      <c r="A178" s="99"/>
      <c r="B178" s="99">
        <v>4767</v>
      </c>
      <c r="C178" s="99">
        <v>219093</v>
      </c>
      <c r="D178" s="133">
        <v>245</v>
      </c>
      <c r="E178" s="167">
        <v>1.66</v>
      </c>
      <c r="F178" s="133">
        <v>406.7</v>
      </c>
      <c r="G178" s="218"/>
      <c r="H178" s="99"/>
      <c r="I178" s="99"/>
      <c r="J178" s="99"/>
      <c r="K178" s="99"/>
      <c r="L178" s="99"/>
    </row>
    <row r="179" spans="1:12" hidden="1">
      <c r="A179" s="99"/>
      <c r="B179" s="99">
        <v>4767</v>
      </c>
      <c r="C179" s="99">
        <v>219120</v>
      </c>
      <c r="D179" s="133">
        <v>71</v>
      </c>
      <c r="E179" s="167">
        <v>1.66</v>
      </c>
      <c r="F179" s="133">
        <v>117.86</v>
      </c>
      <c r="G179" s="218"/>
      <c r="H179" s="99"/>
      <c r="I179" s="99"/>
      <c r="J179" s="99"/>
      <c r="K179" s="99"/>
      <c r="L179" s="99"/>
    </row>
    <row r="180" spans="1:12" hidden="1">
      <c r="A180" s="99"/>
      <c r="B180" s="99">
        <v>4764</v>
      </c>
      <c r="C180" s="99">
        <v>218947</v>
      </c>
      <c r="D180" s="133">
        <v>295</v>
      </c>
      <c r="E180" s="167">
        <v>1.56</v>
      </c>
      <c r="F180" s="133">
        <v>460.2</v>
      </c>
      <c r="G180" s="218"/>
      <c r="H180" s="99"/>
      <c r="I180" s="99"/>
      <c r="J180" s="99"/>
      <c r="K180" s="99"/>
      <c r="L180" s="99"/>
    </row>
    <row r="181" spans="1:12" hidden="1">
      <c r="A181" s="99"/>
      <c r="B181" s="99">
        <v>4764</v>
      </c>
      <c r="C181" s="99">
        <v>218929</v>
      </c>
      <c r="D181" s="133">
        <v>468</v>
      </c>
      <c r="E181" s="167">
        <v>1.56</v>
      </c>
      <c r="F181" s="133">
        <v>730.08</v>
      </c>
      <c r="G181" s="218"/>
      <c r="H181" s="99"/>
      <c r="I181" s="99"/>
      <c r="J181" s="99"/>
      <c r="K181" s="99"/>
      <c r="L181" s="99"/>
    </row>
    <row r="182" spans="1:12" hidden="1">
      <c r="A182" s="253" t="s">
        <v>757</v>
      </c>
      <c r="B182" s="99">
        <v>4825</v>
      </c>
      <c r="C182" s="99">
        <v>220010</v>
      </c>
      <c r="D182" s="133">
        <v>578</v>
      </c>
      <c r="E182" s="167">
        <v>3.25</v>
      </c>
      <c r="F182" s="133">
        <v>1878.5</v>
      </c>
      <c r="G182" s="218"/>
      <c r="H182" s="99"/>
      <c r="I182" s="99"/>
      <c r="J182" s="99"/>
      <c r="K182" s="99"/>
      <c r="L182" s="99"/>
    </row>
    <row r="183" spans="1:12" hidden="1">
      <c r="A183" s="99"/>
      <c r="B183" s="99">
        <v>4825</v>
      </c>
      <c r="C183" s="99">
        <v>220000</v>
      </c>
      <c r="D183" s="133">
        <v>848</v>
      </c>
      <c r="E183" s="167">
        <v>3.25</v>
      </c>
      <c r="F183" s="133">
        <v>2756</v>
      </c>
      <c r="G183" s="218"/>
      <c r="H183" s="99"/>
      <c r="I183" s="99"/>
      <c r="J183" s="99"/>
      <c r="K183" s="99"/>
      <c r="L183" s="99"/>
    </row>
    <row r="184" spans="1:12" hidden="1">
      <c r="A184" s="99"/>
      <c r="B184" s="99">
        <v>4825</v>
      </c>
      <c r="C184" s="99">
        <v>220029</v>
      </c>
      <c r="D184" s="133">
        <v>239</v>
      </c>
      <c r="E184" s="167">
        <v>3.25</v>
      </c>
      <c r="F184" s="133">
        <v>776.75</v>
      </c>
      <c r="G184" s="218"/>
      <c r="H184" s="99"/>
      <c r="I184" s="99"/>
      <c r="J184" s="99"/>
      <c r="K184" s="99"/>
      <c r="L184" s="99"/>
    </row>
    <row r="185" spans="1:12" hidden="1">
      <c r="A185" s="99"/>
      <c r="B185" s="99">
        <v>4826</v>
      </c>
      <c r="C185" s="99">
        <v>220056</v>
      </c>
      <c r="D185" s="133">
        <v>200</v>
      </c>
      <c r="E185" s="167">
        <v>3.45</v>
      </c>
      <c r="F185" s="133">
        <v>690</v>
      </c>
      <c r="G185" s="218"/>
      <c r="H185" s="99"/>
      <c r="I185" s="99"/>
      <c r="J185" s="99"/>
      <c r="K185" s="99"/>
      <c r="L185" s="99"/>
    </row>
    <row r="186" spans="1:12" hidden="1">
      <c r="A186" s="99"/>
      <c r="B186" s="99">
        <v>4826</v>
      </c>
      <c r="C186" s="99">
        <v>224887</v>
      </c>
      <c r="D186" s="133">
        <v>419</v>
      </c>
      <c r="E186" s="167">
        <v>3.45</v>
      </c>
      <c r="F186" s="133">
        <v>1445.55</v>
      </c>
      <c r="G186" s="218"/>
      <c r="H186" s="99"/>
      <c r="I186" s="99"/>
      <c r="J186" s="99"/>
      <c r="K186" s="99"/>
      <c r="L186" s="99"/>
    </row>
    <row r="187" spans="1:12" hidden="1">
      <c r="A187" s="99"/>
      <c r="B187" s="99">
        <v>4826</v>
      </c>
      <c r="C187" s="99">
        <v>220038</v>
      </c>
      <c r="D187" s="133">
        <v>640</v>
      </c>
      <c r="E187" s="167">
        <v>3.45</v>
      </c>
      <c r="F187" s="133">
        <v>2208</v>
      </c>
      <c r="G187" s="218"/>
      <c r="H187" s="99"/>
      <c r="I187" s="99"/>
      <c r="J187" s="99"/>
      <c r="K187" s="99"/>
      <c r="L187" s="99"/>
    </row>
    <row r="188" spans="1:12" hidden="1">
      <c r="A188" s="99"/>
      <c r="B188" s="99">
        <v>4824</v>
      </c>
      <c r="C188" s="99">
        <v>216637</v>
      </c>
      <c r="D188" s="133">
        <v>647</v>
      </c>
      <c r="E188" s="167">
        <v>3.25</v>
      </c>
      <c r="F188" s="133">
        <v>2102.75</v>
      </c>
      <c r="G188" s="218"/>
      <c r="H188" s="99"/>
      <c r="I188" s="99"/>
      <c r="J188" s="99"/>
      <c r="K188" s="99"/>
      <c r="L188" s="99"/>
    </row>
    <row r="189" spans="1:12" hidden="1">
      <c r="A189" s="99"/>
      <c r="B189" s="99">
        <v>4824</v>
      </c>
      <c r="C189" s="99">
        <v>216628</v>
      </c>
      <c r="D189" s="133">
        <v>960</v>
      </c>
      <c r="E189" s="167">
        <v>3.25</v>
      </c>
      <c r="F189" s="133">
        <v>3120</v>
      </c>
      <c r="G189" s="218"/>
      <c r="H189" s="99"/>
      <c r="I189" s="99"/>
      <c r="J189" s="99"/>
      <c r="K189" s="99"/>
      <c r="L189" s="99"/>
    </row>
    <row r="190" spans="1:12" hidden="1">
      <c r="A190" s="99"/>
      <c r="B190" s="99">
        <v>4824</v>
      </c>
      <c r="C190" s="99">
        <v>216646</v>
      </c>
      <c r="D190" s="133">
        <v>280</v>
      </c>
      <c r="E190" s="167">
        <v>3.25</v>
      </c>
      <c r="F190" s="133">
        <v>910</v>
      </c>
      <c r="G190" s="218"/>
      <c r="H190" s="99"/>
      <c r="I190" s="99"/>
      <c r="J190" s="99"/>
      <c r="K190" s="99"/>
      <c r="L190" s="99"/>
    </row>
    <row r="191" spans="1:12" hidden="1">
      <c r="A191" s="253" t="s">
        <v>758</v>
      </c>
      <c r="B191" s="99">
        <v>4827</v>
      </c>
      <c r="C191" s="99">
        <v>216820</v>
      </c>
      <c r="D191" s="133">
        <v>1360</v>
      </c>
      <c r="E191" s="167">
        <v>3.93</v>
      </c>
      <c r="F191" s="133">
        <v>5344.8</v>
      </c>
      <c r="G191" s="218"/>
      <c r="H191" s="99"/>
      <c r="I191" s="99"/>
      <c r="J191" s="99"/>
      <c r="K191" s="99"/>
      <c r="L191" s="99"/>
    </row>
    <row r="192" spans="1:12" hidden="1">
      <c r="A192" s="99"/>
      <c r="B192" s="99">
        <v>4827</v>
      </c>
      <c r="C192" s="99">
        <v>216801</v>
      </c>
      <c r="D192" s="133">
        <v>896</v>
      </c>
      <c r="E192" s="167">
        <v>3.93</v>
      </c>
      <c r="F192" s="133">
        <v>3521.28</v>
      </c>
      <c r="G192" s="218"/>
      <c r="H192" s="99"/>
      <c r="I192" s="99"/>
      <c r="J192" s="99"/>
      <c r="K192" s="99"/>
      <c r="L192" s="99"/>
    </row>
    <row r="193" spans="1:12" hidden="1">
      <c r="A193" s="99"/>
      <c r="B193" s="99">
        <v>4827</v>
      </c>
      <c r="C193" s="99">
        <v>216857</v>
      </c>
      <c r="D193" s="133">
        <v>320</v>
      </c>
      <c r="E193" s="167">
        <v>3.93</v>
      </c>
      <c r="F193" s="133">
        <v>1257.5999999999999</v>
      </c>
      <c r="G193" s="218"/>
      <c r="H193" s="99"/>
      <c r="I193" s="99"/>
      <c r="J193" s="99"/>
      <c r="K193" s="99"/>
      <c r="L193" s="99"/>
    </row>
    <row r="194" spans="1:12" hidden="1">
      <c r="A194" s="99"/>
      <c r="B194" s="99">
        <v>4828</v>
      </c>
      <c r="C194" s="99">
        <v>216930</v>
      </c>
      <c r="D194" s="133">
        <v>360</v>
      </c>
      <c r="E194" s="167">
        <v>3.93</v>
      </c>
      <c r="F194" s="133">
        <v>1414.8</v>
      </c>
      <c r="G194" s="218"/>
      <c r="H194" s="99"/>
      <c r="I194" s="99"/>
      <c r="J194" s="99"/>
      <c r="K194" s="99"/>
      <c r="L194" s="99"/>
    </row>
    <row r="195" spans="1:12" hidden="1">
      <c r="A195" s="99"/>
      <c r="B195" s="99">
        <v>4828</v>
      </c>
      <c r="C195" s="99">
        <v>216920</v>
      </c>
      <c r="D195" s="133">
        <v>1247</v>
      </c>
      <c r="E195" s="167">
        <v>3.93</v>
      </c>
      <c r="F195" s="133">
        <v>4900.71</v>
      </c>
      <c r="G195" s="218"/>
      <c r="H195" s="99"/>
      <c r="I195" s="99"/>
      <c r="J195" s="99"/>
      <c r="K195" s="99"/>
      <c r="L195" s="99"/>
    </row>
    <row r="196" spans="1:12" hidden="1">
      <c r="A196" s="99"/>
      <c r="B196" s="99">
        <v>4828</v>
      </c>
      <c r="C196" s="99">
        <v>216893</v>
      </c>
      <c r="D196" s="133">
        <v>832</v>
      </c>
      <c r="E196" s="167">
        <v>3.93</v>
      </c>
      <c r="F196" s="133">
        <v>3269.76</v>
      </c>
      <c r="G196" s="218"/>
      <c r="H196" s="99"/>
      <c r="I196" s="99"/>
      <c r="J196" s="99"/>
      <c r="K196" s="99"/>
      <c r="L196" s="99"/>
    </row>
    <row r="197" spans="1:12" hidden="1">
      <c r="A197" s="99"/>
      <c r="B197" s="99">
        <v>4829</v>
      </c>
      <c r="C197" s="99">
        <v>220074</v>
      </c>
      <c r="D197" s="133">
        <v>954</v>
      </c>
      <c r="E197" s="167">
        <v>3.93</v>
      </c>
      <c r="F197" s="133">
        <v>3749.22</v>
      </c>
      <c r="G197" s="218"/>
      <c r="H197" s="99"/>
      <c r="I197" s="99"/>
      <c r="J197" s="99"/>
      <c r="K197" s="99"/>
      <c r="L197" s="99"/>
    </row>
    <row r="198" spans="1:12" hidden="1">
      <c r="A198" s="99"/>
      <c r="B198" s="99">
        <v>4829</v>
      </c>
      <c r="C198" s="99">
        <v>220065</v>
      </c>
      <c r="D198" s="133">
        <v>640</v>
      </c>
      <c r="E198" s="167">
        <v>3.93</v>
      </c>
      <c r="F198" s="133">
        <v>2515.1999999999998</v>
      </c>
      <c r="G198" s="218"/>
      <c r="H198" s="99"/>
      <c r="I198" s="99"/>
      <c r="J198" s="99"/>
      <c r="K198" s="99"/>
      <c r="L198" s="99"/>
    </row>
    <row r="199" spans="1:12" hidden="1">
      <c r="A199" s="99"/>
      <c r="B199" s="99">
        <v>4829</v>
      </c>
      <c r="C199" s="99">
        <v>220083</v>
      </c>
      <c r="D199" s="133">
        <v>341</v>
      </c>
      <c r="E199" s="167">
        <v>3.93</v>
      </c>
      <c r="F199" s="133">
        <v>1340.13</v>
      </c>
      <c r="G199" s="218"/>
      <c r="H199" s="99"/>
      <c r="I199" s="99"/>
      <c r="J199" s="99"/>
      <c r="K199" s="99"/>
      <c r="L199" s="99"/>
    </row>
    <row r="200" spans="1:12" hidden="1">
      <c r="A200" s="253" t="s">
        <v>759</v>
      </c>
      <c r="B200" s="99">
        <v>4837</v>
      </c>
      <c r="C200" s="99">
        <v>220166</v>
      </c>
      <c r="D200" s="133">
        <v>350</v>
      </c>
      <c r="E200" s="167">
        <v>3.93</v>
      </c>
      <c r="F200" s="133">
        <v>1375.5</v>
      </c>
      <c r="G200" s="218"/>
      <c r="H200" s="99"/>
      <c r="I200" s="99"/>
      <c r="J200" s="99"/>
      <c r="K200" s="99"/>
      <c r="L200" s="99"/>
    </row>
    <row r="201" spans="1:12" hidden="1">
      <c r="A201" s="99"/>
      <c r="B201" s="99">
        <v>4837</v>
      </c>
      <c r="C201" s="99">
        <v>220157</v>
      </c>
      <c r="D201" s="133">
        <v>1040</v>
      </c>
      <c r="E201" s="167">
        <v>3.93</v>
      </c>
      <c r="F201" s="133">
        <v>4087.2</v>
      </c>
      <c r="G201" s="218"/>
      <c r="H201" s="99"/>
      <c r="I201" s="99"/>
      <c r="J201" s="99"/>
      <c r="K201" s="99"/>
      <c r="L201" s="99"/>
    </row>
    <row r="202" spans="1:12" hidden="1">
      <c r="A202" s="99"/>
      <c r="B202" s="99">
        <v>4837</v>
      </c>
      <c r="C202" s="99">
        <v>220175</v>
      </c>
      <c r="D202" s="133">
        <v>365</v>
      </c>
      <c r="E202" s="167">
        <v>3.93</v>
      </c>
      <c r="F202" s="133">
        <v>1434.45</v>
      </c>
      <c r="G202" s="218"/>
      <c r="H202" s="99"/>
      <c r="I202" s="99"/>
      <c r="J202" s="99"/>
      <c r="K202" s="99"/>
      <c r="L202" s="99"/>
    </row>
    <row r="203" spans="1:12" hidden="1">
      <c r="A203" s="99"/>
      <c r="B203" s="99">
        <v>4838</v>
      </c>
      <c r="C203" s="99">
        <v>220193</v>
      </c>
      <c r="D203" s="133">
        <v>246</v>
      </c>
      <c r="E203" s="167">
        <v>4.08</v>
      </c>
      <c r="F203" s="133">
        <v>1003.68</v>
      </c>
      <c r="G203" s="218"/>
      <c r="H203" s="99"/>
      <c r="I203" s="99"/>
      <c r="J203" s="99"/>
      <c r="K203" s="99"/>
      <c r="L203" s="99"/>
    </row>
    <row r="204" spans="1:12" hidden="1">
      <c r="A204" s="99"/>
      <c r="B204" s="99">
        <v>4838</v>
      </c>
      <c r="C204" s="99">
        <v>220184</v>
      </c>
      <c r="D204" s="133">
        <v>576</v>
      </c>
      <c r="E204" s="167">
        <v>4.08</v>
      </c>
      <c r="F204" s="133">
        <v>2350.08</v>
      </c>
      <c r="G204" s="218"/>
      <c r="H204" s="99"/>
      <c r="I204" s="99"/>
      <c r="J204" s="99"/>
      <c r="K204" s="99"/>
      <c r="L204" s="99"/>
    </row>
    <row r="205" spans="1:12" hidden="1">
      <c r="A205" s="99"/>
      <c r="B205" s="99">
        <v>4838</v>
      </c>
      <c r="C205" s="99">
        <v>220202</v>
      </c>
      <c r="D205" s="133">
        <v>365</v>
      </c>
      <c r="E205" s="167">
        <v>4.08</v>
      </c>
      <c r="F205" s="133">
        <v>1489.2</v>
      </c>
      <c r="G205" s="218"/>
      <c r="H205" s="99"/>
      <c r="I205" s="99"/>
      <c r="J205" s="99"/>
      <c r="K205" s="99"/>
      <c r="L205" s="99"/>
    </row>
    <row r="206" spans="1:12" hidden="1">
      <c r="A206" s="99"/>
      <c r="B206" s="99">
        <v>4839</v>
      </c>
      <c r="C206" s="99">
        <v>217746</v>
      </c>
      <c r="D206" s="133">
        <v>360</v>
      </c>
      <c r="E206" s="167">
        <v>3.93</v>
      </c>
      <c r="F206" s="133">
        <v>1414.8</v>
      </c>
      <c r="G206" s="218"/>
      <c r="H206" s="99"/>
      <c r="I206" s="99"/>
      <c r="J206" s="99"/>
      <c r="K206" s="99"/>
      <c r="L206" s="99"/>
    </row>
    <row r="207" spans="1:12" hidden="1">
      <c r="A207" s="99"/>
      <c r="B207" s="99">
        <v>4836</v>
      </c>
      <c r="C207" s="99">
        <v>217609</v>
      </c>
      <c r="D207" s="133">
        <v>322</v>
      </c>
      <c r="E207" s="167">
        <v>3.93</v>
      </c>
      <c r="F207" s="133">
        <v>1265.46</v>
      </c>
      <c r="G207" s="218"/>
      <c r="H207" s="99"/>
      <c r="I207" s="99"/>
      <c r="J207" s="99"/>
      <c r="K207" s="99"/>
      <c r="L207" s="99"/>
    </row>
    <row r="208" spans="1:12" hidden="1">
      <c r="A208" s="99"/>
      <c r="B208" s="99">
        <v>4836</v>
      </c>
      <c r="C208" s="99">
        <v>217590</v>
      </c>
      <c r="D208" s="133">
        <v>1280</v>
      </c>
      <c r="E208" s="167">
        <v>3.93</v>
      </c>
      <c r="F208" s="133">
        <v>5030.3999999999996</v>
      </c>
      <c r="G208" s="218"/>
      <c r="H208" s="99"/>
      <c r="I208" s="99"/>
      <c r="J208" s="99"/>
      <c r="K208" s="99"/>
      <c r="L208" s="99"/>
    </row>
    <row r="209" spans="1:12" hidden="1">
      <c r="A209" s="99"/>
      <c r="B209" s="99">
        <v>4836</v>
      </c>
      <c r="C209" s="99">
        <v>217618</v>
      </c>
      <c r="D209" s="133">
        <v>399</v>
      </c>
      <c r="E209" s="167">
        <v>3.93</v>
      </c>
      <c r="F209" s="133">
        <v>1568.07</v>
      </c>
      <c r="G209" s="218"/>
      <c r="H209" s="99"/>
      <c r="I209" s="99"/>
      <c r="J209" s="99"/>
      <c r="K209" s="99"/>
      <c r="L209" s="99"/>
    </row>
    <row r="210" spans="1:12" hidden="1">
      <c r="A210" s="253" t="s">
        <v>760</v>
      </c>
      <c r="B210" s="99">
        <v>4830</v>
      </c>
      <c r="C210" s="99">
        <v>220101</v>
      </c>
      <c r="D210" s="133">
        <v>292</v>
      </c>
      <c r="E210" s="167">
        <v>4.1100000000000003</v>
      </c>
      <c r="F210" s="133">
        <v>1200.1199999999999</v>
      </c>
      <c r="G210" s="218"/>
      <c r="H210" s="99"/>
      <c r="I210" s="99"/>
      <c r="J210" s="99"/>
      <c r="K210" s="99"/>
      <c r="L210" s="99"/>
    </row>
    <row r="211" spans="1:12" hidden="1">
      <c r="A211" s="99"/>
      <c r="B211" s="99">
        <v>4830</v>
      </c>
      <c r="C211" s="99">
        <v>220092</v>
      </c>
      <c r="D211" s="133">
        <v>800</v>
      </c>
      <c r="E211" s="167">
        <v>4.1100000000000003</v>
      </c>
      <c r="F211" s="133">
        <v>3288</v>
      </c>
      <c r="G211" s="218"/>
      <c r="H211" s="99"/>
      <c r="I211" s="99"/>
      <c r="J211" s="99"/>
      <c r="K211" s="99"/>
      <c r="L211" s="99"/>
    </row>
    <row r="212" spans="1:12" hidden="1">
      <c r="A212" s="99"/>
      <c r="B212" s="99">
        <v>4830</v>
      </c>
      <c r="C212" s="99">
        <v>220110</v>
      </c>
      <c r="D212" s="133">
        <v>198</v>
      </c>
      <c r="E212" s="167">
        <v>4.1100000000000003</v>
      </c>
      <c r="F212" s="133">
        <v>813.78</v>
      </c>
      <c r="G212" s="218"/>
      <c r="H212" s="99"/>
      <c r="I212" s="99"/>
      <c r="J212" s="99"/>
      <c r="K212" s="99"/>
      <c r="L212" s="99"/>
    </row>
    <row r="213" spans="1:12" hidden="1">
      <c r="A213" s="99"/>
      <c r="B213" s="99">
        <v>4831</v>
      </c>
      <c r="C213" s="99">
        <v>217241</v>
      </c>
      <c r="D213" s="133">
        <v>275</v>
      </c>
      <c r="E213" s="167">
        <v>3.96</v>
      </c>
      <c r="F213" s="133">
        <v>1089</v>
      </c>
      <c r="G213" s="218"/>
      <c r="H213" s="99"/>
      <c r="I213" s="99"/>
      <c r="J213" s="99"/>
      <c r="K213" s="99"/>
      <c r="L213" s="99"/>
    </row>
    <row r="214" spans="1:12" hidden="1">
      <c r="A214" s="99"/>
      <c r="B214" s="99">
        <v>4833</v>
      </c>
      <c r="C214" s="99">
        <v>217342</v>
      </c>
      <c r="D214" s="133">
        <v>709</v>
      </c>
      <c r="E214" s="167">
        <v>5.05</v>
      </c>
      <c r="F214" s="133">
        <v>3580.45</v>
      </c>
      <c r="G214" s="218"/>
      <c r="H214" s="99"/>
      <c r="I214" s="99"/>
      <c r="J214" s="99"/>
      <c r="K214" s="99"/>
      <c r="L214" s="99"/>
    </row>
    <row r="215" spans="1:12" hidden="1">
      <c r="A215" s="99"/>
      <c r="B215" s="99">
        <v>4833</v>
      </c>
      <c r="C215" s="99">
        <v>217324</v>
      </c>
      <c r="D215" s="133">
        <v>720</v>
      </c>
      <c r="E215" s="167">
        <v>5.05</v>
      </c>
      <c r="F215" s="133">
        <v>3636</v>
      </c>
      <c r="G215" s="218"/>
      <c r="H215" s="99"/>
      <c r="I215" s="99"/>
      <c r="J215" s="99"/>
      <c r="K215" s="99"/>
      <c r="L215" s="99"/>
    </row>
    <row r="216" spans="1:12" hidden="1">
      <c r="A216" s="99"/>
      <c r="B216" s="99">
        <v>4833</v>
      </c>
      <c r="C216" s="99">
        <v>217360</v>
      </c>
      <c r="D216" s="133">
        <v>299</v>
      </c>
      <c r="E216" s="167">
        <v>5.05</v>
      </c>
      <c r="F216" s="133">
        <v>1509.95</v>
      </c>
      <c r="G216" s="218"/>
      <c r="H216" s="99"/>
      <c r="I216" s="99"/>
      <c r="J216" s="99"/>
      <c r="K216" s="99"/>
      <c r="L216" s="99"/>
    </row>
    <row r="217" spans="1:12" hidden="1">
      <c r="A217" s="99"/>
      <c r="B217" s="99">
        <v>4834</v>
      </c>
      <c r="C217" s="99">
        <v>220148</v>
      </c>
      <c r="D217" s="133">
        <v>275</v>
      </c>
      <c r="E217" s="167">
        <v>5.05</v>
      </c>
      <c r="F217" s="133">
        <v>1388.75</v>
      </c>
      <c r="G217" s="218"/>
      <c r="H217" s="99"/>
      <c r="I217" s="99"/>
      <c r="J217" s="99"/>
      <c r="K217" s="99"/>
      <c r="L217" s="99"/>
    </row>
    <row r="218" spans="1:12" hidden="1">
      <c r="A218" s="99"/>
      <c r="B218" s="99">
        <v>4835</v>
      </c>
      <c r="C218" s="99">
        <v>219991</v>
      </c>
      <c r="D218" s="133">
        <v>224</v>
      </c>
      <c r="E218" s="167">
        <v>4.75</v>
      </c>
      <c r="F218" s="133">
        <v>1064</v>
      </c>
      <c r="G218" s="218"/>
      <c r="H218" s="99"/>
      <c r="I218" s="99"/>
      <c r="J218" s="99"/>
      <c r="K218" s="99"/>
      <c r="L218" s="99"/>
    </row>
    <row r="219" spans="1:12" hidden="1">
      <c r="A219" s="99"/>
      <c r="B219" s="99">
        <v>4832</v>
      </c>
      <c r="C219" s="99">
        <v>217288</v>
      </c>
      <c r="D219" s="133">
        <v>226</v>
      </c>
      <c r="E219" s="167">
        <v>3.96</v>
      </c>
      <c r="F219" s="133">
        <v>894.96</v>
      </c>
      <c r="G219" s="218"/>
      <c r="H219" s="99"/>
      <c r="I219" s="99"/>
      <c r="J219" s="99"/>
      <c r="K219" s="99"/>
      <c r="L219" s="99"/>
    </row>
    <row r="220" spans="1:12" hidden="1">
      <c r="A220" s="253" t="s">
        <v>761</v>
      </c>
      <c r="B220" s="99">
        <v>4840</v>
      </c>
      <c r="C220" s="99">
        <v>220220</v>
      </c>
      <c r="D220" s="133">
        <v>389</v>
      </c>
      <c r="E220" s="167">
        <v>5.55</v>
      </c>
      <c r="F220" s="133">
        <v>2158.9499999999998</v>
      </c>
      <c r="G220" s="218"/>
      <c r="H220" s="99"/>
      <c r="I220" s="99"/>
      <c r="J220" s="99"/>
      <c r="K220" s="99"/>
      <c r="L220" s="99"/>
    </row>
    <row r="221" spans="1:12" hidden="1">
      <c r="A221" s="99"/>
      <c r="B221" s="99">
        <v>4840</v>
      </c>
      <c r="C221" s="99">
        <v>220211</v>
      </c>
      <c r="D221" s="133">
        <v>1168</v>
      </c>
      <c r="E221" s="167">
        <v>5.55</v>
      </c>
      <c r="F221" s="133">
        <v>6482.4</v>
      </c>
      <c r="G221" s="218"/>
      <c r="H221" s="99"/>
      <c r="I221" s="99"/>
      <c r="J221" s="99"/>
      <c r="K221" s="99"/>
      <c r="L221" s="99"/>
    </row>
    <row r="222" spans="1:12" hidden="1">
      <c r="A222" s="99"/>
      <c r="B222" s="99">
        <v>4840</v>
      </c>
      <c r="C222" s="99">
        <v>220230</v>
      </c>
      <c r="D222" s="133">
        <v>351</v>
      </c>
      <c r="E222" s="167">
        <v>5.55</v>
      </c>
      <c r="F222" s="133">
        <v>1948.05</v>
      </c>
      <c r="G222" s="218"/>
      <c r="H222" s="99"/>
      <c r="I222" s="99"/>
      <c r="J222" s="99"/>
      <c r="K222" s="99"/>
      <c r="L222" s="99"/>
    </row>
    <row r="223" spans="1:12" hidden="1">
      <c r="A223" s="99"/>
      <c r="B223" s="99">
        <v>4841</v>
      </c>
      <c r="C223" s="99">
        <v>217838</v>
      </c>
      <c r="D223" s="133">
        <v>283</v>
      </c>
      <c r="E223" s="167">
        <v>5.45</v>
      </c>
      <c r="F223" s="133">
        <v>1542.35</v>
      </c>
      <c r="G223" s="218"/>
      <c r="H223" s="99"/>
      <c r="I223" s="99"/>
      <c r="J223" s="99"/>
      <c r="K223" s="99"/>
      <c r="L223" s="99"/>
    </row>
    <row r="224" spans="1:12" hidden="1">
      <c r="A224" s="99"/>
      <c r="B224" s="99">
        <v>4841</v>
      </c>
      <c r="C224" s="99">
        <v>217800</v>
      </c>
      <c r="D224" s="133">
        <v>656</v>
      </c>
      <c r="E224" s="167">
        <v>5.45</v>
      </c>
      <c r="F224" s="133">
        <v>3575.2</v>
      </c>
      <c r="G224" s="218"/>
      <c r="H224" s="99"/>
      <c r="I224" s="99"/>
      <c r="J224" s="99"/>
      <c r="K224" s="99"/>
      <c r="L224" s="99"/>
    </row>
    <row r="225" spans="1:12" hidden="1">
      <c r="A225" s="99"/>
      <c r="B225" s="99">
        <v>4841</v>
      </c>
      <c r="C225" s="99">
        <v>217847</v>
      </c>
      <c r="D225" s="133">
        <v>326</v>
      </c>
      <c r="E225" s="167">
        <v>5.45</v>
      </c>
      <c r="F225" s="133">
        <v>1776.7</v>
      </c>
      <c r="G225" s="218"/>
      <c r="H225" s="99"/>
      <c r="I225" s="99"/>
      <c r="J225" s="99"/>
      <c r="K225" s="99"/>
      <c r="L225" s="99"/>
    </row>
    <row r="226" spans="1:12" hidden="1">
      <c r="A226" s="99"/>
      <c r="B226" s="99">
        <v>4842</v>
      </c>
      <c r="C226" s="99">
        <v>224914</v>
      </c>
      <c r="D226" s="133">
        <v>326</v>
      </c>
      <c r="E226" s="167">
        <v>5.45</v>
      </c>
      <c r="F226" s="133">
        <v>1776.7</v>
      </c>
      <c r="G226" s="218"/>
      <c r="H226" s="99"/>
      <c r="I226" s="99"/>
      <c r="J226" s="99"/>
      <c r="K226" s="99"/>
      <c r="L226" s="99"/>
    </row>
    <row r="227" spans="1:12" hidden="1">
      <c r="A227" s="99"/>
      <c r="B227" s="99"/>
      <c r="C227" s="99"/>
      <c r="D227" s="133"/>
      <c r="E227" s="167"/>
      <c r="F227" s="133">
        <f>SUM(F130:F226)</f>
        <v>155940.72000000003</v>
      </c>
      <c r="G227" s="218"/>
      <c r="H227" s="218"/>
      <c r="I227" s="218"/>
      <c r="J227" s="218"/>
      <c r="K227" s="99"/>
      <c r="L227" s="99"/>
    </row>
    <row r="228" spans="1:12" hidden="1">
      <c r="A228" s="99"/>
      <c r="B228" s="99"/>
      <c r="C228" s="99"/>
      <c r="D228" s="133"/>
      <c r="E228" s="167"/>
      <c r="F228" s="133"/>
      <c r="G228" s="218"/>
      <c r="H228" s="218"/>
      <c r="I228" s="218"/>
      <c r="J228" s="218"/>
      <c r="K228" s="99"/>
      <c r="L228" s="99"/>
    </row>
    <row r="229" spans="1:12" hidden="1">
      <c r="A229" s="253" t="s">
        <v>762</v>
      </c>
      <c r="B229" s="99">
        <v>1603</v>
      </c>
      <c r="C229" s="99">
        <v>211128</v>
      </c>
      <c r="D229" s="133">
        <v>2682</v>
      </c>
      <c r="E229" s="167">
        <v>1.41</v>
      </c>
      <c r="F229" s="133">
        <v>3781.62</v>
      </c>
      <c r="G229" s="218">
        <v>43402</v>
      </c>
      <c r="H229" s="218">
        <v>43419</v>
      </c>
      <c r="I229" s="218">
        <v>43430</v>
      </c>
      <c r="J229" s="218">
        <f>H229+60</f>
        <v>43479</v>
      </c>
      <c r="K229" s="99" t="s">
        <v>750</v>
      </c>
      <c r="L229" s="99" t="s">
        <v>763</v>
      </c>
    </row>
    <row r="230" spans="1:12" hidden="1">
      <c r="A230" s="99"/>
      <c r="B230" s="99"/>
      <c r="C230" s="99">
        <v>211137</v>
      </c>
      <c r="D230" s="133">
        <v>2682</v>
      </c>
      <c r="E230" s="167">
        <v>1.41</v>
      </c>
      <c r="F230" s="133">
        <v>3781.62</v>
      </c>
      <c r="G230" s="218"/>
      <c r="H230" s="99" t="s">
        <v>764</v>
      </c>
      <c r="I230" s="218"/>
      <c r="J230" s="218"/>
      <c r="K230" s="218"/>
      <c r="L230" s="99"/>
    </row>
    <row r="231" spans="1:12" hidden="1">
      <c r="A231" s="99"/>
      <c r="B231" s="99"/>
      <c r="C231" s="99">
        <v>211182</v>
      </c>
      <c r="D231" s="133">
        <v>914</v>
      </c>
      <c r="E231" s="167">
        <v>1.41</v>
      </c>
      <c r="F231" s="133">
        <v>1288.74</v>
      </c>
      <c r="G231" s="218"/>
      <c r="H231" s="218" t="s">
        <v>765</v>
      </c>
      <c r="I231" s="218"/>
      <c r="J231" s="218"/>
      <c r="K231" s="218"/>
      <c r="L231" s="99"/>
    </row>
    <row r="232" spans="1:12" ht="13.5" hidden="1">
      <c r="A232" s="99"/>
      <c r="B232" s="99"/>
      <c r="C232" s="99">
        <v>211191</v>
      </c>
      <c r="D232" s="133">
        <v>1166</v>
      </c>
      <c r="E232" s="167">
        <v>1.41</v>
      </c>
      <c r="F232" s="133">
        <v>1644.06</v>
      </c>
      <c r="G232" s="218"/>
      <c r="H232" s="254" t="s">
        <v>766</v>
      </c>
      <c r="I232" s="218"/>
      <c r="J232" s="218"/>
      <c r="K232" s="218"/>
      <c r="L232" s="99"/>
    </row>
    <row r="233" spans="1:12" hidden="1">
      <c r="A233" s="99"/>
      <c r="B233" s="99">
        <v>1604</v>
      </c>
      <c r="C233" s="99">
        <v>211081</v>
      </c>
      <c r="D233" s="133">
        <v>1717</v>
      </c>
      <c r="E233" s="167">
        <v>1.32</v>
      </c>
      <c r="F233" s="133">
        <v>2266.44</v>
      </c>
      <c r="G233" s="218"/>
      <c r="H233" s="218" t="s">
        <v>767</v>
      </c>
      <c r="I233" s="218"/>
      <c r="J233" s="218"/>
      <c r="K233" s="218"/>
      <c r="L233" s="99"/>
    </row>
    <row r="234" spans="1:12" hidden="1">
      <c r="A234" s="99"/>
      <c r="B234" s="99"/>
      <c r="C234" s="99">
        <v>211090</v>
      </c>
      <c r="D234" s="133">
        <v>1717</v>
      </c>
      <c r="E234" s="167">
        <v>1.32</v>
      </c>
      <c r="F234" s="133">
        <v>2266.44</v>
      </c>
      <c r="G234" s="218"/>
      <c r="H234" s="218"/>
      <c r="I234" s="218"/>
      <c r="J234" s="218"/>
      <c r="K234" s="218"/>
      <c r="L234" s="99"/>
    </row>
    <row r="235" spans="1:12" hidden="1">
      <c r="A235" s="99"/>
      <c r="B235" s="99"/>
      <c r="C235" s="99">
        <v>211146</v>
      </c>
      <c r="D235" s="133">
        <v>537</v>
      </c>
      <c r="E235" s="167">
        <v>1.32</v>
      </c>
      <c r="F235" s="133">
        <v>708.84</v>
      </c>
      <c r="G235" s="218"/>
      <c r="H235" s="218"/>
      <c r="I235" s="218"/>
      <c r="J235" s="218"/>
      <c r="K235" s="218"/>
      <c r="L235" s="99"/>
    </row>
    <row r="236" spans="1:12" hidden="1">
      <c r="A236" s="99"/>
      <c r="B236" s="99"/>
      <c r="C236" s="99">
        <v>211155</v>
      </c>
      <c r="D236" s="133">
        <v>572</v>
      </c>
      <c r="E236" s="167">
        <v>1.32</v>
      </c>
      <c r="F236" s="133">
        <v>755.04</v>
      </c>
      <c r="G236" s="218"/>
      <c r="H236" s="218"/>
      <c r="I236" s="218"/>
      <c r="J236" s="218"/>
      <c r="K236" s="218"/>
      <c r="L236" s="99"/>
    </row>
    <row r="237" spans="1:12" hidden="1">
      <c r="A237" s="99"/>
      <c r="B237" s="99">
        <v>1605</v>
      </c>
      <c r="C237" s="99">
        <v>211164</v>
      </c>
      <c r="D237" s="133">
        <v>564</v>
      </c>
      <c r="E237" s="167">
        <v>1.32</v>
      </c>
      <c r="F237" s="133">
        <v>744.48</v>
      </c>
      <c r="G237" s="218"/>
      <c r="H237" s="218"/>
      <c r="I237" s="218"/>
      <c r="J237" s="218"/>
      <c r="K237" s="218"/>
      <c r="L237" s="99"/>
    </row>
    <row r="238" spans="1:12" hidden="1">
      <c r="A238" s="99"/>
      <c r="B238" s="99"/>
      <c r="C238" s="99">
        <v>211119</v>
      </c>
      <c r="D238" s="133">
        <v>1701</v>
      </c>
      <c r="E238" s="167">
        <v>1.32</v>
      </c>
      <c r="F238" s="133">
        <v>2245.3200000000002</v>
      </c>
      <c r="G238" s="218"/>
      <c r="H238" s="218"/>
      <c r="I238" s="218"/>
      <c r="J238" s="218"/>
      <c r="K238" s="218"/>
      <c r="L238" s="99"/>
    </row>
    <row r="239" spans="1:12" hidden="1">
      <c r="A239" s="99"/>
      <c r="B239" s="99"/>
      <c r="C239" s="99">
        <v>211100</v>
      </c>
      <c r="D239" s="133">
        <v>1701</v>
      </c>
      <c r="E239" s="167">
        <v>1.32</v>
      </c>
      <c r="F239" s="133">
        <v>2245.3200000000002</v>
      </c>
      <c r="G239" s="218"/>
      <c r="H239" s="218"/>
      <c r="I239" s="218"/>
      <c r="J239" s="218"/>
      <c r="K239" s="218"/>
      <c r="L239" s="99"/>
    </row>
    <row r="240" spans="1:12" hidden="1">
      <c r="A240" s="99"/>
      <c r="B240" s="99"/>
      <c r="C240" s="99">
        <v>211173</v>
      </c>
      <c r="D240" s="133">
        <v>618</v>
      </c>
      <c r="E240" s="167">
        <v>1.32</v>
      </c>
      <c r="F240" s="133">
        <v>815.76</v>
      </c>
      <c r="G240" s="218"/>
      <c r="H240" s="218"/>
      <c r="I240" s="218"/>
      <c r="J240" s="218"/>
      <c r="K240" s="218"/>
      <c r="L240" s="99"/>
    </row>
    <row r="241" spans="1:12" hidden="1">
      <c r="A241" s="253" t="s">
        <v>768</v>
      </c>
      <c r="B241" s="99">
        <v>4763</v>
      </c>
      <c r="C241" s="99">
        <v>239416</v>
      </c>
      <c r="D241" s="133">
        <v>221</v>
      </c>
      <c r="E241" s="167">
        <v>1.4</v>
      </c>
      <c r="F241" s="133">
        <v>309.39999999999998</v>
      </c>
      <c r="G241" s="218"/>
      <c r="H241" s="99"/>
      <c r="I241" s="99"/>
      <c r="J241" s="99"/>
      <c r="K241" s="218"/>
      <c r="L241" s="99"/>
    </row>
    <row r="242" spans="1:12" hidden="1">
      <c r="A242" s="99"/>
      <c r="B242" s="99"/>
      <c r="C242" s="99"/>
      <c r="D242" s="133"/>
      <c r="E242" s="167"/>
      <c r="F242" s="133">
        <f>SUM(F229:F241)</f>
        <v>22853.079999999998</v>
      </c>
      <c r="G242" s="218"/>
      <c r="H242" s="218"/>
      <c r="I242" s="218"/>
      <c r="J242" s="218"/>
      <c r="K242" s="218"/>
      <c r="L242" s="99"/>
    </row>
    <row r="243" spans="1:12" hidden="1">
      <c r="K243" s="252"/>
    </row>
    <row r="244" spans="1:12" hidden="1">
      <c r="K244" s="252"/>
    </row>
    <row r="245" spans="1:12" hidden="1">
      <c r="A245" s="253" t="s">
        <v>769</v>
      </c>
      <c r="B245" s="226">
        <v>4827</v>
      </c>
      <c r="C245" s="226">
        <v>216857</v>
      </c>
      <c r="D245" s="247">
        <v>50</v>
      </c>
      <c r="E245" s="227">
        <v>3.93</v>
      </c>
      <c r="F245" s="227">
        <v>196.5</v>
      </c>
      <c r="G245" s="219">
        <v>43405</v>
      </c>
      <c r="H245" s="219">
        <v>43409</v>
      </c>
      <c r="I245" s="219">
        <v>43409</v>
      </c>
      <c r="J245" s="218">
        <f>I245+60</f>
        <v>43469</v>
      </c>
      <c r="K245" s="99" t="s">
        <v>750</v>
      </c>
      <c r="L245" s="99" t="s">
        <v>770</v>
      </c>
    </row>
    <row r="246" spans="1:12" hidden="1">
      <c r="A246" s="253" t="s">
        <v>771</v>
      </c>
      <c r="B246" s="226">
        <v>4830</v>
      </c>
      <c r="C246" s="226">
        <v>220101</v>
      </c>
      <c r="D246" s="247">
        <v>231</v>
      </c>
      <c r="E246" s="227">
        <v>4.1100000000000003</v>
      </c>
      <c r="F246" s="227">
        <v>949.41</v>
      </c>
      <c r="G246" s="219"/>
      <c r="H246" s="219"/>
      <c r="I246" s="219"/>
      <c r="J246" s="219"/>
      <c r="K246" s="219"/>
      <c r="L246" s="226"/>
    </row>
    <row r="247" spans="1:12" hidden="1">
      <c r="A247" s="226"/>
      <c r="B247" s="226">
        <v>4830</v>
      </c>
      <c r="C247" s="226">
        <v>220110</v>
      </c>
      <c r="D247" s="247">
        <v>102</v>
      </c>
      <c r="E247" s="227">
        <v>4.1100000000000003</v>
      </c>
      <c r="F247" s="227">
        <v>419.22</v>
      </c>
      <c r="G247" s="219"/>
      <c r="H247" s="219"/>
      <c r="I247" s="219"/>
      <c r="J247" s="219"/>
      <c r="K247" s="219"/>
      <c r="L247" s="226"/>
    </row>
    <row r="248" spans="1:12" hidden="1">
      <c r="A248" s="226"/>
      <c r="B248" s="226"/>
      <c r="C248" s="226"/>
      <c r="D248" s="247"/>
      <c r="E248" s="227"/>
      <c r="F248" s="227">
        <f>SUM(F245:F247)</f>
        <v>1565.1299999999999</v>
      </c>
      <c r="G248" s="219"/>
      <c r="H248" s="219"/>
      <c r="I248" s="219"/>
      <c r="J248" s="219"/>
      <c r="K248" s="219"/>
      <c r="L248" s="226"/>
    </row>
    <row r="249" spans="1:12" hidden="1">
      <c r="K249" s="252"/>
    </row>
    <row r="250" spans="1:12" hidden="1">
      <c r="A250" s="253" t="s">
        <v>772</v>
      </c>
      <c r="B250" s="99">
        <v>4905</v>
      </c>
      <c r="C250" s="99">
        <v>233301</v>
      </c>
      <c r="D250" s="133">
        <v>548</v>
      </c>
      <c r="E250" s="167">
        <v>1.42</v>
      </c>
      <c r="F250" s="133">
        <f>E250*D250</f>
        <v>778.16</v>
      </c>
      <c r="G250" s="218">
        <v>43424</v>
      </c>
      <c r="H250" s="218">
        <v>43440</v>
      </c>
      <c r="I250" s="218">
        <v>43441</v>
      </c>
      <c r="J250" s="218">
        <f>H250+60</f>
        <v>43500</v>
      </c>
      <c r="K250" s="221" t="s">
        <v>750</v>
      </c>
      <c r="L250" s="221"/>
    </row>
    <row r="251" spans="1:12" hidden="1">
      <c r="A251" s="99"/>
      <c r="B251" s="99">
        <v>4905</v>
      </c>
      <c r="C251" s="99">
        <v>233292</v>
      </c>
      <c r="D251" s="133">
        <v>1224</v>
      </c>
      <c r="E251" s="167">
        <v>1.42</v>
      </c>
      <c r="F251" s="133">
        <f t="shared" ref="F251:F264" si="22">E251*D251</f>
        <v>1738.08</v>
      </c>
      <c r="G251" s="230" t="s">
        <v>773</v>
      </c>
      <c r="H251" s="220"/>
      <c r="I251" s="220"/>
      <c r="J251" s="220"/>
      <c r="K251" s="221"/>
      <c r="L251" s="221"/>
    </row>
    <row r="252" spans="1:12" hidden="1">
      <c r="A252" s="99"/>
      <c r="B252" s="99">
        <v>4905</v>
      </c>
      <c r="C252" s="99">
        <v>233310</v>
      </c>
      <c r="D252" s="133">
        <v>484</v>
      </c>
      <c r="E252" s="167">
        <v>1.42</v>
      </c>
      <c r="F252" s="133">
        <f t="shared" si="22"/>
        <v>687.28</v>
      </c>
      <c r="G252" s="230" t="s">
        <v>774</v>
      </c>
      <c r="H252" s="220"/>
      <c r="I252" s="220"/>
      <c r="J252" s="220"/>
      <c r="K252" s="221"/>
      <c r="L252" s="221"/>
    </row>
    <row r="253" spans="1:12" hidden="1">
      <c r="A253" s="99"/>
      <c r="B253" s="99">
        <v>4906</v>
      </c>
      <c r="C253" s="99">
        <v>233339</v>
      </c>
      <c r="D253" s="133">
        <v>470</v>
      </c>
      <c r="E253" s="167">
        <v>1.42</v>
      </c>
      <c r="F253" s="133">
        <f t="shared" si="22"/>
        <v>667.4</v>
      </c>
      <c r="G253" s="231" t="s">
        <v>775</v>
      </c>
      <c r="H253" s="220"/>
      <c r="I253" s="220"/>
      <c r="J253" s="220"/>
      <c r="K253" s="221"/>
      <c r="L253" s="221"/>
    </row>
    <row r="254" spans="1:12" hidden="1">
      <c r="A254" s="99"/>
      <c r="B254" s="99">
        <v>4906</v>
      </c>
      <c r="C254" s="99">
        <v>233320</v>
      </c>
      <c r="D254" s="133">
        <v>1116</v>
      </c>
      <c r="E254" s="167">
        <v>1.42</v>
      </c>
      <c r="F254" s="133">
        <f t="shared" si="22"/>
        <v>1584.72</v>
      </c>
      <c r="G254" s="231" t="s">
        <v>776</v>
      </c>
      <c r="H254" s="220"/>
      <c r="I254" s="220"/>
      <c r="J254" s="220"/>
      <c r="K254" s="221"/>
      <c r="L254" s="221"/>
    </row>
    <row r="255" spans="1:12" hidden="1">
      <c r="A255" s="99"/>
      <c r="B255" s="99">
        <v>4906</v>
      </c>
      <c r="C255" s="99">
        <v>233348</v>
      </c>
      <c r="D255" s="133">
        <v>432</v>
      </c>
      <c r="E255" s="167">
        <v>1.42</v>
      </c>
      <c r="F255" s="133">
        <f t="shared" si="22"/>
        <v>613.43999999999994</v>
      </c>
      <c r="G255" s="231" t="s">
        <v>777</v>
      </c>
      <c r="H255" s="220"/>
      <c r="I255" s="220"/>
      <c r="J255" s="220"/>
      <c r="K255" s="221"/>
      <c r="L255" s="221"/>
    </row>
    <row r="256" spans="1:12" hidden="1">
      <c r="A256" s="99"/>
      <c r="B256" s="99">
        <v>4907</v>
      </c>
      <c r="C256" s="99">
        <v>233366</v>
      </c>
      <c r="D256" s="133">
        <v>331</v>
      </c>
      <c r="E256" s="167">
        <v>1.42</v>
      </c>
      <c r="F256" s="133">
        <f t="shared" si="22"/>
        <v>470.02</v>
      </c>
      <c r="G256" s="231" t="s">
        <v>778</v>
      </c>
      <c r="H256" s="218"/>
      <c r="I256" s="218"/>
      <c r="J256" s="220"/>
      <c r="K256" s="221"/>
      <c r="L256" s="221"/>
    </row>
    <row r="257" spans="1:12" hidden="1">
      <c r="A257" s="99"/>
      <c r="B257" s="99">
        <v>4907</v>
      </c>
      <c r="C257" s="99">
        <v>233357</v>
      </c>
      <c r="D257" s="133">
        <v>828</v>
      </c>
      <c r="E257" s="167">
        <v>1.42</v>
      </c>
      <c r="F257" s="133">
        <f t="shared" si="22"/>
        <v>1175.76</v>
      </c>
      <c r="G257" s="231" t="s">
        <v>779</v>
      </c>
      <c r="H257" s="220"/>
      <c r="I257" s="220"/>
      <c r="J257" s="220"/>
      <c r="K257" s="221"/>
      <c r="L257" s="221"/>
    </row>
    <row r="258" spans="1:12" hidden="1">
      <c r="A258" s="99"/>
      <c r="B258" s="99">
        <v>4907</v>
      </c>
      <c r="C258" s="99">
        <v>233375</v>
      </c>
      <c r="D258" s="133">
        <v>317</v>
      </c>
      <c r="E258" s="167">
        <v>1.42</v>
      </c>
      <c r="F258" s="133">
        <f t="shared" si="22"/>
        <v>450.14</v>
      </c>
      <c r="G258" s="99"/>
      <c r="H258" s="220"/>
      <c r="I258" s="220"/>
      <c r="J258" s="220"/>
      <c r="K258" s="221"/>
      <c r="L258" s="221"/>
    </row>
    <row r="259" spans="1:12" hidden="1">
      <c r="A259" s="99"/>
      <c r="B259" s="99">
        <v>4910</v>
      </c>
      <c r="C259" s="99">
        <v>233458</v>
      </c>
      <c r="D259" s="133">
        <v>275</v>
      </c>
      <c r="E259" s="167">
        <v>1.56</v>
      </c>
      <c r="F259" s="133">
        <f t="shared" si="22"/>
        <v>429</v>
      </c>
      <c r="G259" s="99"/>
      <c r="H259" s="220"/>
      <c r="I259" s="220"/>
      <c r="J259" s="220"/>
      <c r="K259" s="221"/>
      <c r="L259" s="221"/>
    </row>
    <row r="260" spans="1:12" hidden="1">
      <c r="A260" s="99"/>
      <c r="B260" s="99">
        <v>4910</v>
      </c>
      <c r="C260" s="99">
        <v>233449</v>
      </c>
      <c r="D260" s="133">
        <v>612</v>
      </c>
      <c r="E260" s="167">
        <v>1.56</v>
      </c>
      <c r="F260" s="133">
        <f t="shared" si="22"/>
        <v>954.72</v>
      </c>
      <c r="G260" s="99"/>
      <c r="H260" s="220"/>
      <c r="I260" s="220"/>
      <c r="J260" s="220"/>
      <c r="K260" s="221"/>
      <c r="L260" s="221"/>
    </row>
    <row r="261" spans="1:12" hidden="1">
      <c r="A261" s="99"/>
      <c r="B261" s="99">
        <v>4910</v>
      </c>
      <c r="C261" s="99">
        <v>233467</v>
      </c>
      <c r="D261" s="133">
        <v>227</v>
      </c>
      <c r="E261" s="167">
        <v>1.56</v>
      </c>
      <c r="F261" s="133">
        <f t="shared" si="22"/>
        <v>354.12</v>
      </c>
      <c r="G261" s="99"/>
      <c r="H261" s="220"/>
      <c r="I261" s="220"/>
      <c r="J261" s="220"/>
      <c r="K261" s="221"/>
      <c r="L261" s="221"/>
    </row>
    <row r="262" spans="1:12" hidden="1">
      <c r="A262" s="99"/>
      <c r="B262" s="99">
        <v>4902</v>
      </c>
      <c r="C262" s="99">
        <v>233210</v>
      </c>
      <c r="D262" s="133">
        <v>1054</v>
      </c>
      <c r="E262" s="167">
        <v>1.41</v>
      </c>
      <c r="F262" s="133">
        <f t="shared" si="22"/>
        <v>1486.1399999999999</v>
      </c>
      <c r="G262" s="99"/>
      <c r="H262" s="220"/>
      <c r="I262" s="220"/>
      <c r="J262" s="220"/>
      <c r="K262" s="221"/>
      <c r="L262" s="221"/>
    </row>
    <row r="263" spans="1:12" hidden="1">
      <c r="A263" s="99"/>
      <c r="B263" s="99">
        <v>4902</v>
      </c>
      <c r="C263" s="99">
        <v>233200</v>
      </c>
      <c r="D263" s="133">
        <v>1029</v>
      </c>
      <c r="E263" s="167">
        <v>1.41</v>
      </c>
      <c r="F263" s="133">
        <f t="shared" si="22"/>
        <v>1450.8899999999999</v>
      </c>
      <c r="G263" s="99"/>
      <c r="H263" s="220"/>
      <c r="I263" s="220"/>
      <c r="J263" s="220"/>
      <c r="K263" s="221"/>
      <c r="L263" s="221"/>
    </row>
    <row r="264" spans="1:12" hidden="1">
      <c r="A264" s="99"/>
      <c r="B264" s="99">
        <v>4902</v>
      </c>
      <c r="C264" s="99">
        <v>233229</v>
      </c>
      <c r="D264" s="133">
        <v>818</v>
      </c>
      <c r="E264" s="167">
        <v>1.41</v>
      </c>
      <c r="F264" s="133">
        <f t="shared" si="22"/>
        <v>1153.3799999999999</v>
      </c>
      <c r="G264" s="99"/>
      <c r="H264" s="220"/>
      <c r="I264" s="220"/>
      <c r="J264" s="220"/>
      <c r="K264" s="221"/>
      <c r="L264" s="221"/>
    </row>
    <row r="265" spans="1:12" hidden="1">
      <c r="A265" s="99"/>
      <c r="B265" s="99"/>
      <c r="C265" s="99"/>
      <c r="D265" s="133"/>
      <c r="E265" s="167"/>
      <c r="F265" s="133"/>
      <c r="G265" s="218"/>
      <c r="H265" s="220"/>
      <c r="I265" s="220"/>
      <c r="J265" s="220"/>
      <c r="K265" s="221"/>
      <c r="L265" s="221"/>
    </row>
    <row r="266" spans="1:12" hidden="1">
      <c r="A266" s="253" t="s">
        <v>780</v>
      </c>
      <c r="B266" s="99">
        <v>4903</v>
      </c>
      <c r="C266" s="99">
        <v>233247</v>
      </c>
      <c r="D266" s="133">
        <v>802</v>
      </c>
      <c r="E266" s="167">
        <v>1.41</v>
      </c>
      <c r="F266" s="133">
        <f t="shared" ref="F266:F280" si="23">E266*D266</f>
        <v>1130.82</v>
      </c>
      <c r="G266" s="218"/>
      <c r="H266" s="220"/>
      <c r="I266" s="220"/>
      <c r="J266" s="220"/>
      <c r="K266" s="221"/>
      <c r="L266" s="221"/>
    </row>
    <row r="267" spans="1:12" hidden="1">
      <c r="A267" s="99"/>
      <c r="B267" s="99">
        <v>4903</v>
      </c>
      <c r="C267" s="99">
        <v>233238</v>
      </c>
      <c r="D267" s="133">
        <v>784</v>
      </c>
      <c r="E267" s="167">
        <v>1.41</v>
      </c>
      <c r="F267" s="133">
        <f t="shared" si="23"/>
        <v>1105.4399999999998</v>
      </c>
      <c r="G267" s="218"/>
      <c r="H267" s="220"/>
      <c r="I267" s="220"/>
      <c r="J267" s="220"/>
      <c r="K267" s="221"/>
      <c r="L267" s="221"/>
    </row>
    <row r="268" spans="1:12" hidden="1">
      <c r="A268" s="99"/>
      <c r="B268" s="99">
        <v>4903</v>
      </c>
      <c r="C268" s="99">
        <v>233256</v>
      </c>
      <c r="D268" s="133">
        <v>623</v>
      </c>
      <c r="E268" s="167">
        <v>1.41</v>
      </c>
      <c r="F268" s="133">
        <f t="shared" si="23"/>
        <v>878.43</v>
      </c>
      <c r="G268" s="218"/>
      <c r="H268" s="220"/>
      <c r="I268" s="220"/>
      <c r="J268" s="220"/>
      <c r="K268" s="221"/>
      <c r="L268" s="221"/>
    </row>
    <row r="269" spans="1:12" hidden="1">
      <c r="A269" s="99"/>
      <c r="B269" s="99">
        <v>4904</v>
      </c>
      <c r="C269" s="99">
        <v>233274</v>
      </c>
      <c r="D269" s="133">
        <v>530</v>
      </c>
      <c r="E269" s="167">
        <v>1.41</v>
      </c>
      <c r="F269" s="133">
        <f t="shared" si="23"/>
        <v>747.3</v>
      </c>
      <c r="G269" s="99"/>
      <c r="H269" s="220"/>
      <c r="I269" s="220"/>
      <c r="J269" s="220"/>
      <c r="K269" s="221"/>
      <c r="L269" s="221"/>
    </row>
    <row r="270" spans="1:12" hidden="1">
      <c r="A270" s="99"/>
      <c r="B270" s="99">
        <v>4904</v>
      </c>
      <c r="C270" s="99">
        <v>233265</v>
      </c>
      <c r="D270" s="133">
        <v>539</v>
      </c>
      <c r="E270" s="167">
        <v>1.41</v>
      </c>
      <c r="F270" s="133">
        <f t="shared" si="23"/>
        <v>759.99</v>
      </c>
      <c r="G270" s="99"/>
      <c r="H270" s="220"/>
      <c r="I270" s="220"/>
      <c r="J270" s="220"/>
      <c r="K270" s="221"/>
      <c r="L270" s="221"/>
    </row>
    <row r="271" spans="1:12" hidden="1">
      <c r="A271" s="99"/>
      <c r="B271" s="99">
        <v>4904</v>
      </c>
      <c r="C271" s="99">
        <v>233283</v>
      </c>
      <c r="D271" s="133">
        <v>420</v>
      </c>
      <c r="E271" s="167">
        <v>1.41</v>
      </c>
      <c r="F271" s="133">
        <f t="shared" si="23"/>
        <v>592.19999999999993</v>
      </c>
      <c r="G271" s="99"/>
      <c r="H271" s="220"/>
      <c r="I271" s="220"/>
      <c r="J271" s="220"/>
      <c r="K271" s="221"/>
      <c r="L271" s="221"/>
    </row>
    <row r="272" spans="1:12" hidden="1">
      <c r="A272" s="99"/>
      <c r="B272" s="99">
        <v>4909</v>
      </c>
      <c r="C272" s="99">
        <v>233420</v>
      </c>
      <c r="D272" s="133">
        <v>553</v>
      </c>
      <c r="E272" s="167">
        <v>1.56</v>
      </c>
      <c r="F272" s="133">
        <f t="shared" si="23"/>
        <v>862.68000000000006</v>
      </c>
      <c r="G272" s="218"/>
      <c r="H272" s="220"/>
      <c r="I272" s="220"/>
      <c r="J272" s="220"/>
      <c r="K272" s="221"/>
      <c r="L272" s="221"/>
    </row>
    <row r="273" spans="1:12" hidden="1">
      <c r="A273" s="99"/>
      <c r="B273" s="99">
        <v>4909</v>
      </c>
      <c r="C273" s="99">
        <v>233411</v>
      </c>
      <c r="D273" s="133">
        <v>441</v>
      </c>
      <c r="E273" s="167">
        <v>1.56</v>
      </c>
      <c r="F273" s="133">
        <f t="shared" si="23"/>
        <v>687.96</v>
      </c>
      <c r="G273" s="218"/>
      <c r="H273" s="220"/>
      <c r="I273" s="220"/>
      <c r="J273" s="220"/>
      <c r="K273" s="221"/>
      <c r="L273" s="221"/>
    </row>
    <row r="274" spans="1:12" hidden="1">
      <c r="A274" s="99"/>
      <c r="B274" s="99">
        <v>4909</v>
      </c>
      <c r="C274" s="99">
        <v>233430</v>
      </c>
      <c r="D274" s="133">
        <v>125</v>
      </c>
      <c r="E274" s="167">
        <v>1.56</v>
      </c>
      <c r="F274" s="133">
        <f t="shared" si="23"/>
        <v>195</v>
      </c>
      <c r="G274" s="218"/>
      <c r="H274" s="220"/>
      <c r="I274" s="220"/>
      <c r="J274" s="220"/>
      <c r="K274" s="221"/>
      <c r="L274" s="221"/>
    </row>
    <row r="275" spans="1:12" hidden="1">
      <c r="A275" s="99"/>
      <c r="B275" s="99">
        <v>4898</v>
      </c>
      <c r="C275" s="99">
        <v>233090</v>
      </c>
      <c r="D275" s="133">
        <v>1862</v>
      </c>
      <c r="E275" s="167">
        <v>1.55</v>
      </c>
      <c r="F275" s="133">
        <f t="shared" si="23"/>
        <v>2886.1</v>
      </c>
      <c r="G275" s="218"/>
      <c r="H275" s="220"/>
      <c r="I275" s="220"/>
      <c r="J275" s="220"/>
      <c r="K275" s="221"/>
      <c r="L275" s="221"/>
    </row>
    <row r="276" spans="1:12" hidden="1">
      <c r="A276" s="99"/>
      <c r="B276" s="99">
        <v>4898</v>
      </c>
      <c r="C276" s="99">
        <v>233081</v>
      </c>
      <c r="D276" s="133">
        <v>1862</v>
      </c>
      <c r="E276" s="167">
        <v>1.55</v>
      </c>
      <c r="F276" s="133">
        <f t="shared" si="23"/>
        <v>2886.1</v>
      </c>
      <c r="G276" s="218"/>
      <c r="H276" s="220"/>
      <c r="I276" s="220"/>
      <c r="J276" s="220"/>
      <c r="K276" s="221"/>
      <c r="L276" s="221"/>
    </row>
    <row r="277" spans="1:12" hidden="1">
      <c r="A277" s="99"/>
      <c r="B277" s="99">
        <v>4898</v>
      </c>
      <c r="C277" s="99">
        <v>233100</v>
      </c>
      <c r="D277" s="133">
        <v>1314</v>
      </c>
      <c r="E277" s="167">
        <v>1.55</v>
      </c>
      <c r="F277" s="133">
        <f t="shared" si="23"/>
        <v>2036.7</v>
      </c>
      <c r="G277" s="218"/>
      <c r="H277" s="220"/>
      <c r="I277" s="220"/>
      <c r="J277" s="220"/>
      <c r="K277" s="221"/>
      <c r="L277" s="221"/>
    </row>
    <row r="278" spans="1:12" hidden="1">
      <c r="A278" s="99"/>
      <c r="B278" s="99">
        <v>4899</v>
      </c>
      <c r="C278" s="99">
        <v>233128</v>
      </c>
      <c r="D278" s="133">
        <v>1217</v>
      </c>
      <c r="E278" s="167">
        <v>1.55</v>
      </c>
      <c r="F278" s="133">
        <f t="shared" si="23"/>
        <v>1886.3500000000001</v>
      </c>
      <c r="G278" s="218"/>
      <c r="H278" s="220"/>
      <c r="I278" s="220"/>
      <c r="J278" s="220"/>
      <c r="K278" s="221"/>
      <c r="L278" s="221"/>
    </row>
    <row r="279" spans="1:12" hidden="1">
      <c r="A279" s="99"/>
      <c r="B279" s="99">
        <v>4899</v>
      </c>
      <c r="C279" s="99">
        <v>233119</v>
      </c>
      <c r="D279" s="133">
        <v>1176</v>
      </c>
      <c r="E279" s="167">
        <v>1.55</v>
      </c>
      <c r="F279" s="133">
        <f t="shared" si="23"/>
        <v>1822.8</v>
      </c>
      <c r="G279" s="218"/>
      <c r="H279" s="220"/>
      <c r="I279" s="220"/>
      <c r="J279" s="220"/>
      <c r="K279" s="221"/>
      <c r="L279" s="221"/>
    </row>
    <row r="280" spans="1:12" hidden="1">
      <c r="A280" s="99"/>
      <c r="B280" s="99">
        <v>4899</v>
      </c>
      <c r="C280" s="99">
        <v>233137</v>
      </c>
      <c r="D280" s="133">
        <v>844</v>
      </c>
      <c r="E280" s="167">
        <v>1.55</v>
      </c>
      <c r="F280" s="133">
        <f t="shared" si="23"/>
        <v>1308.2</v>
      </c>
      <c r="G280" s="218"/>
      <c r="H280" s="220"/>
      <c r="I280" s="220"/>
      <c r="J280" s="220"/>
      <c r="K280" s="221"/>
      <c r="L280" s="221"/>
    </row>
    <row r="281" spans="1:12" hidden="1">
      <c r="A281" s="99"/>
      <c r="B281" s="99"/>
      <c r="C281" s="99"/>
      <c r="D281" s="133"/>
      <c r="E281" s="167"/>
      <c r="F281" s="133"/>
      <c r="G281" s="218"/>
      <c r="H281" s="220"/>
      <c r="I281" s="220"/>
      <c r="J281" s="220"/>
      <c r="K281" s="221"/>
      <c r="L281" s="221"/>
    </row>
    <row r="282" spans="1:12" hidden="1">
      <c r="A282" s="253" t="s">
        <v>781</v>
      </c>
      <c r="B282" s="99">
        <v>4900</v>
      </c>
      <c r="C282" s="99">
        <v>233155</v>
      </c>
      <c r="D282" s="133">
        <v>805</v>
      </c>
      <c r="E282" s="167">
        <v>1.55</v>
      </c>
      <c r="F282" s="133">
        <f>E282*D282</f>
        <v>1247.75</v>
      </c>
      <c r="G282" s="218"/>
      <c r="H282" s="220"/>
      <c r="I282" s="220"/>
      <c r="J282" s="220"/>
      <c r="K282" s="221"/>
      <c r="L282" s="221"/>
    </row>
    <row r="283" spans="1:12" hidden="1">
      <c r="A283" s="99"/>
      <c r="B283" s="99">
        <v>4900</v>
      </c>
      <c r="C283" s="99">
        <v>233146</v>
      </c>
      <c r="D283" s="133">
        <v>784</v>
      </c>
      <c r="E283" s="167">
        <v>1.55</v>
      </c>
      <c r="F283" s="133">
        <f t="shared" ref="F283:F295" si="24">E283*D283</f>
        <v>1215.2</v>
      </c>
      <c r="G283" s="218"/>
      <c r="H283" s="220"/>
      <c r="I283" s="220"/>
      <c r="J283" s="220"/>
      <c r="K283" s="221"/>
      <c r="L283" s="221"/>
    </row>
    <row r="284" spans="1:12" hidden="1">
      <c r="A284" s="99"/>
      <c r="B284" s="99">
        <v>4900</v>
      </c>
      <c r="C284" s="99">
        <v>233164</v>
      </c>
      <c r="D284" s="133">
        <v>561</v>
      </c>
      <c r="E284" s="167">
        <v>1.55</v>
      </c>
      <c r="F284" s="133">
        <f t="shared" si="24"/>
        <v>869.55000000000007</v>
      </c>
      <c r="G284" s="218"/>
      <c r="H284" s="220"/>
      <c r="I284" s="220"/>
      <c r="J284" s="220"/>
      <c r="K284" s="221"/>
      <c r="L284" s="221"/>
    </row>
    <row r="285" spans="1:12" hidden="1">
      <c r="A285" s="99"/>
      <c r="B285" s="99">
        <v>4901</v>
      </c>
      <c r="C285" s="99">
        <v>233182</v>
      </c>
      <c r="D285" s="133">
        <v>673</v>
      </c>
      <c r="E285" s="167">
        <v>1.55</v>
      </c>
      <c r="F285" s="133">
        <f t="shared" si="24"/>
        <v>1043.1500000000001</v>
      </c>
      <c r="G285" s="99"/>
      <c r="H285" s="220"/>
      <c r="I285" s="220"/>
      <c r="J285" s="220"/>
      <c r="K285" s="221"/>
      <c r="L285" s="221"/>
    </row>
    <row r="286" spans="1:12" hidden="1">
      <c r="A286" s="99"/>
      <c r="B286" s="99">
        <v>4901</v>
      </c>
      <c r="C286" s="99">
        <v>233173</v>
      </c>
      <c r="D286" s="133">
        <v>637</v>
      </c>
      <c r="E286" s="167">
        <v>1.55</v>
      </c>
      <c r="F286" s="133">
        <f t="shared" si="24"/>
        <v>987.35</v>
      </c>
      <c r="G286" s="99"/>
      <c r="H286" s="220"/>
      <c r="I286" s="220"/>
      <c r="J286" s="220"/>
      <c r="K286" s="221"/>
      <c r="L286" s="221"/>
    </row>
    <row r="287" spans="1:12" hidden="1">
      <c r="A287" s="99"/>
      <c r="B287" s="99">
        <v>4901</v>
      </c>
      <c r="C287" s="99">
        <v>233191</v>
      </c>
      <c r="D287" s="133">
        <v>462</v>
      </c>
      <c r="E287" s="167">
        <v>1.55</v>
      </c>
      <c r="F287" s="133">
        <f t="shared" si="24"/>
        <v>716.1</v>
      </c>
      <c r="G287" s="99"/>
      <c r="H287" s="220"/>
      <c r="I287" s="220"/>
      <c r="J287" s="220"/>
      <c r="K287" s="221"/>
      <c r="L287" s="221"/>
    </row>
    <row r="288" spans="1:12" hidden="1">
      <c r="A288" s="99"/>
      <c r="B288" s="99">
        <v>4908</v>
      </c>
      <c r="C288" s="99">
        <v>233393</v>
      </c>
      <c r="D288" s="133">
        <v>1071</v>
      </c>
      <c r="E288" s="167">
        <v>1.49</v>
      </c>
      <c r="F288" s="133">
        <f t="shared" si="24"/>
        <v>1595.79</v>
      </c>
      <c r="G288" s="218"/>
      <c r="H288" s="220"/>
      <c r="I288" s="220"/>
      <c r="J288" s="220"/>
      <c r="K288" s="221"/>
      <c r="L288" s="221"/>
    </row>
    <row r="289" spans="1:12" hidden="1">
      <c r="A289" s="99"/>
      <c r="B289" s="99">
        <v>4908</v>
      </c>
      <c r="C289" s="99">
        <v>233384</v>
      </c>
      <c r="D289" s="133">
        <v>735</v>
      </c>
      <c r="E289" s="167">
        <v>1.49</v>
      </c>
      <c r="F289" s="133">
        <f t="shared" si="24"/>
        <v>1095.1500000000001</v>
      </c>
      <c r="G289" s="218"/>
      <c r="H289" s="220"/>
      <c r="I289" s="220"/>
      <c r="J289" s="220"/>
      <c r="K289" s="221"/>
      <c r="L289" s="221"/>
    </row>
    <row r="290" spans="1:12" hidden="1">
      <c r="A290" s="99"/>
      <c r="B290" s="99">
        <v>4908</v>
      </c>
      <c r="C290" s="99">
        <v>242276</v>
      </c>
      <c r="D290" s="133">
        <v>238</v>
      </c>
      <c r="E290" s="167">
        <v>1.49</v>
      </c>
      <c r="F290" s="133">
        <f t="shared" si="24"/>
        <v>354.62</v>
      </c>
      <c r="G290" s="218"/>
      <c r="H290" s="220"/>
      <c r="I290" s="220"/>
      <c r="J290" s="220"/>
      <c r="K290" s="221"/>
      <c r="L290" s="221"/>
    </row>
    <row r="291" spans="1:12" hidden="1">
      <c r="A291" s="99"/>
      <c r="B291" s="99">
        <v>4911</v>
      </c>
      <c r="C291" s="99">
        <v>233485</v>
      </c>
      <c r="D291" s="133">
        <v>448</v>
      </c>
      <c r="E291" s="167">
        <v>1.57</v>
      </c>
      <c r="F291" s="133">
        <f t="shared" si="24"/>
        <v>703.36</v>
      </c>
      <c r="G291" s="218"/>
      <c r="H291" s="220"/>
      <c r="I291" s="220"/>
      <c r="J291" s="220"/>
      <c r="K291" s="221"/>
      <c r="L291" s="221"/>
    </row>
    <row r="292" spans="1:12" hidden="1">
      <c r="A292" s="99"/>
      <c r="B292" s="99">
        <v>4911</v>
      </c>
      <c r="C292" s="99">
        <v>233476</v>
      </c>
      <c r="D292" s="133">
        <v>294</v>
      </c>
      <c r="E292" s="167">
        <v>1.57</v>
      </c>
      <c r="F292" s="133">
        <f t="shared" si="24"/>
        <v>461.58000000000004</v>
      </c>
      <c r="G292" s="218"/>
      <c r="H292" s="220"/>
      <c r="I292" s="220"/>
      <c r="J292" s="220"/>
      <c r="K292" s="221"/>
      <c r="L292" s="221"/>
    </row>
    <row r="293" spans="1:12" hidden="1">
      <c r="A293" s="99"/>
      <c r="B293" s="99">
        <v>4911</v>
      </c>
      <c r="C293" s="99">
        <v>233494</v>
      </c>
      <c r="D293" s="133">
        <v>201</v>
      </c>
      <c r="E293" s="167">
        <v>1.57</v>
      </c>
      <c r="F293" s="133">
        <f t="shared" si="24"/>
        <v>315.57</v>
      </c>
      <c r="G293" s="218"/>
      <c r="H293" s="220"/>
      <c r="I293" s="220"/>
      <c r="J293" s="220"/>
      <c r="K293" s="221"/>
      <c r="L293" s="221"/>
    </row>
    <row r="294" spans="1:12" hidden="1">
      <c r="A294" s="99"/>
      <c r="B294" s="99">
        <v>3981</v>
      </c>
      <c r="C294" s="99">
        <v>236749</v>
      </c>
      <c r="D294" s="133">
        <v>245</v>
      </c>
      <c r="E294" s="167">
        <v>1.32</v>
      </c>
      <c r="F294" s="133">
        <f t="shared" si="24"/>
        <v>323.40000000000003</v>
      </c>
      <c r="G294" s="218"/>
      <c r="H294" s="220"/>
      <c r="I294" s="220"/>
      <c r="J294" s="220"/>
      <c r="K294" s="221"/>
      <c r="L294" s="221"/>
    </row>
    <row r="295" spans="1:12" hidden="1">
      <c r="A295" s="99"/>
      <c r="B295" s="99">
        <v>3982</v>
      </c>
      <c r="C295" s="99">
        <v>247886</v>
      </c>
      <c r="D295" s="133">
        <v>245</v>
      </c>
      <c r="E295" s="167">
        <v>1.32</v>
      </c>
      <c r="F295" s="133">
        <f t="shared" si="24"/>
        <v>323.40000000000003</v>
      </c>
      <c r="G295" s="218"/>
      <c r="H295" s="220"/>
      <c r="I295" s="220"/>
      <c r="J295" s="220"/>
      <c r="K295" s="221"/>
      <c r="L295" s="221"/>
    </row>
    <row r="296" spans="1:12" hidden="1">
      <c r="A296" s="99"/>
      <c r="B296" s="99"/>
      <c r="C296" s="99"/>
      <c r="D296" s="133"/>
      <c r="E296" s="167"/>
      <c r="F296" s="133"/>
      <c r="G296" s="218"/>
      <c r="H296" s="220"/>
      <c r="I296" s="220"/>
      <c r="J296" s="220"/>
      <c r="K296" s="221"/>
      <c r="L296" s="221"/>
    </row>
    <row r="297" spans="1:12" hidden="1">
      <c r="A297" s="253" t="s">
        <v>782</v>
      </c>
      <c r="B297" s="99">
        <v>4932</v>
      </c>
      <c r="C297" s="99">
        <v>234888</v>
      </c>
      <c r="D297" s="133">
        <v>731</v>
      </c>
      <c r="E297" s="167">
        <v>3.25</v>
      </c>
      <c r="F297" s="133">
        <f>E297*D297</f>
        <v>2375.75</v>
      </c>
      <c r="G297" s="218"/>
      <c r="H297" s="220"/>
      <c r="I297" s="220"/>
      <c r="J297" s="220"/>
      <c r="K297" s="221"/>
      <c r="L297" s="221"/>
    </row>
    <row r="298" spans="1:12" hidden="1">
      <c r="A298" s="99"/>
      <c r="B298" s="99">
        <v>4932</v>
      </c>
      <c r="C298" s="99">
        <v>234879</v>
      </c>
      <c r="D298" s="133">
        <v>1088</v>
      </c>
      <c r="E298" s="167">
        <v>3.25</v>
      </c>
      <c r="F298" s="133">
        <f t="shared" ref="F298:F301" si="25">E298*D298</f>
        <v>3536</v>
      </c>
      <c r="G298" s="218"/>
      <c r="H298" s="220"/>
      <c r="I298" s="220"/>
      <c r="J298" s="220"/>
      <c r="K298" s="221"/>
      <c r="L298" s="221"/>
    </row>
    <row r="299" spans="1:12" hidden="1">
      <c r="A299" s="99"/>
      <c r="B299" s="99">
        <v>4932</v>
      </c>
      <c r="C299" s="99">
        <v>239169</v>
      </c>
      <c r="D299" s="133">
        <v>300</v>
      </c>
      <c r="E299" s="167">
        <v>3.25</v>
      </c>
      <c r="F299" s="133">
        <f t="shared" si="25"/>
        <v>975</v>
      </c>
      <c r="G299" s="218"/>
      <c r="H299" s="220"/>
      <c r="I299" s="220"/>
      <c r="J299" s="220"/>
      <c r="K299" s="221"/>
      <c r="L299" s="221"/>
    </row>
    <row r="300" spans="1:12" hidden="1">
      <c r="A300" s="99"/>
      <c r="B300" s="99">
        <v>4933</v>
      </c>
      <c r="C300" s="99">
        <v>239178</v>
      </c>
      <c r="D300" s="133">
        <v>250</v>
      </c>
      <c r="E300" s="167">
        <v>3.25</v>
      </c>
      <c r="F300" s="133">
        <f t="shared" si="25"/>
        <v>812.5</v>
      </c>
      <c r="G300" s="99"/>
      <c r="H300" s="220"/>
      <c r="I300" s="220"/>
      <c r="J300" s="220"/>
      <c r="K300" s="221"/>
      <c r="L300" s="221"/>
    </row>
    <row r="301" spans="1:12" hidden="1">
      <c r="A301" s="99"/>
      <c r="B301" s="99">
        <v>4934</v>
      </c>
      <c r="C301" s="99">
        <v>239131</v>
      </c>
      <c r="D301" s="133">
        <v>200</v>
      </c>
      <c r="E301" s="167">
        <v>2.85</v>
      </c>
      <c r="F301" s="133">
        <f t="shared" si="25"/>
        <v>570</v>
      </c>
      <c r="G301" s="99"/>
      <c r="H301" s="220"/>
      <c r="I301" s="220"/>
      <c r="J301" s="220"/>
      <c r="K301" s="221"/>
      <c r="L301" s="221"/>
    </row>
    <row r="302" spans="1:12" hidden="1">
      <c r="A302" s="99"/>
      <c r="B302" s="99"/>
      <c r="C302" s="99"/>
      <c r="D302" s="133"/>
      <c r="E302" s="167"/>
      <c r="F302" s="133"/>
      <c r="G302" s="218"/>
      <c r="H302" s="220"/>
      <c r="I302" s="220"/>
      <c r="J302" s="220"/>
      <c r="K302" s="221"/>
      <c r="L302" s="221"/>
    </row>
    <row r="303" spans="1:12" hidden="1">
      <c r="A303" s="253" t="s">
        <v>783</v>
      </c>
      <c r="B303" s="99">
        <v>4935</v>
      </c>
      <c r="C303" s="99">
        <v>234933</v>
      </c>
      <c r="D303" s="133">
        <v>1662</v>
      </c>
      <c r="E303" s="167">
        <v>3.93</v>
      </c>
      <c r="F303" s="133">
        <f t="shared" ref="F303:F343" si="26">E303*D303</f>
        <v>6531.66</v>
      </c>
      <c r="G303" s="99"/>
      <c r="H303" s="220"/>
      <c r="I303" s="220"/>
      <c r="J303" s="220"/>
      <c r="K303" s="221"/>
      <c r="L303" s="221"/>
    </row>
    <row r="304" spans="1:12" hidden="1">
      <c r="A304" s="99"/>
      <c r="B304" s="99">
        <v>4935</v>
      </c>
      <c r="C304" s="99">
        <v>234924</v>
      </c>
      <c r="D304" s="133">
        <v>1120</v>
      </c>
      <c r="E304" s="167">
        <v>3.93</v>
      </c>
      <c r="F304" s="133">
        <f t="shared" si="26"/>
        <v>4401.6000000000004</v>
      </c>
      <c r="G304" s="99"/>
      <c r="H304" s="220"/>
      <c r="I304" s="220"/>
      <c r="J304" s="220"/>
      <c r="K304" s="221"/>
      <c r="L304" s="221"/>
    </row>
    <row r="305" spans="1:12" hidden="1">
      <c r="A305" s="99"/>
      <c r="B305" s="99">
        <v>4935</v>
      </c>
      <c r="C305" s="99">
        <v>239140</v>
      </c>
      <c r="D305" s="133">
        <v>496</v>
      </c>
      <c r="E305" s="167">
        <v>3.93</v>
      </c>
      <c r="F305" s="133">
        <f t="shared" si="26"/>
        <v>1949.28</v>
      </c>
      <c r="G305" s="218"/>
      <c r="H305" s="220"/>
      <c r="I305" s="220"/>
      <c r="J305" s="220"/>
      <c r="K305" s="221"/>
      <c r="L305" s="221"/>
    </row>
    <row r="306" spans="1:12" hidden="1">
      <c r="A306" s="99"/>
      <c r="B306" s="99">
        <v>4937</v>
      </c>
      <c r="C306" s="99">
        <v>239187</v>
      </c>
      <c r="D306" s="133">
        <v>380</v>
      </c>
      <c r="E306" s="167">
        <v>3.93</v>
      </c>
      <c r="F306" s="133">
        <f t="shared" si="26"/>
        <v>1493.4</v>
      </c>
      <c r="G306" s="218"/>
      <c r="H306" s="220"/>
      <c r="I306" s="220"/>
      <c r="J306" s="220"/>
      <c r="K306" s="221"/>
      <c r="L306" s="221"/>
    </row>
    <row r="307" spans="1:12" hidden="1">
      <c r="A307" s="99"/>
      <c r="B307" s="99">
        <v>4936</v>
      </c>
      <c r="C307" s="99">
        <v>239150</v>
      </c>
      <c r="D307" s="133">
        <v>467</v>
      </c>
      <c r="E307" s="167">
        <v>3.93</v>
      </c>
      <c r="F307" s="133">
        <f t="shared" si="26"/>
        <v>1835.3100000000002</v>
      </c>
      <c r="G307" s="218"/>
      <c r="H307" s="220"/>
      <c r="I307" s="220"/>
      <c r="J307" s="220"/>
      <c r="K307" s="221"/>
      <c r="L307" s="221"/>
    </row>
    <row r="308" spans="1:12" hidden="1">
      <c r="A308" s="99"/>
      <c r="B308" s="99"/>
      <c r="C308" s="99"/>
      <c r="D308" s="133"/>
      <c r="E308" s="167"/>
      <c r="F308" s="133"/>
      <c r="G308" s="218"/>
      <c r="H308" s="220"/>
      <c r="I308" s="220"/>
      <c r="J308" s="220"/>
      <c r="K308" s="221"/>
      <c r="L308" s="221"/>
    </row>
    <row r="309" spans="1:12" hidden="1">
      <c r="A309" s="253" t="s">
        <v>784</v>
      </c>
      <c r="B309" s="99">
        <v>4943</v>
      </c>
      <c r="C309" s="99">
        <v>235099</v>
      </c>
      <c r="D309" s="133">
        <v>448</v>
      </c>
      <c r="E309" s="167">
        <v>3.93</v>
      </c>
      <c r="F309" s="133">
        <f t="shared" si="26"/>
        <v>1760.64</v>
      </c>
      <c r="G309" s="218"/>
      <c r="H309" s="220"/>
      <c r="I309" s="220"/>
      <c r="J309" s="220"/>
      <c r="K309" s="221"/>
      <c r="L309" s="221"/>
    </row>
    <row r="310" spans="1:12" hidden="1">
      <c r="A310" s="99"/>
      <c r="B310" s="99">
        <v>4943</v>
      </c>
      <c r="C310" s="99">
        <v>235080</v>
      </c>
      <c r="D310" s="133">
        <v>1760</v>
      </c>
      <c r="E310" s="167">
        <v>3.93</v>
      </c>
      <c r="F310" s="133">
        <f t="shared" si="26"/>
        <v>6916.8</v>
      </c>
      <c r="G310" s="218"/>
      <c r="H310" s="220"/>
      <c r="I310" s="220"/>
      <c r="J310" s="220"/>
      <c r="K310" s="221"/>
      <c r="L310" s="221"/>
    </row>
    <row r="311" spans="1:12" hidden="1">
      <c r="A311" s="99"/>
      <c r="B311" s="99">
        <v>4943</v>
      </c>
      <c r="C311" s="99">
        <v>239122</v>
      </c>
      <c r="D311" s="133">
        <v>350</v>
      </c>
      <c r="E311" s="167">
        <v>3.93</v>
      </c>
      <c r="F311" s="133">
        <f t="shared" si="26"/>
        <v>1375.5</v>
      </c>
      <c r="G311" s="218"/>
      <c r="H311" s="220"/>
      <c r="I311" s="220"/>
      <c r="J311" s="220"/>
      <c r="K311" s="221"/>
      <c r="L311" s="221"/>
    </row>
    <row r="312" spans="1:12" hidden="1">
      <c r="A312" s="99"/>
      <c r="B312" s="99">
        <v>4944</v>
      </c>
      <c r="C312" s="99">
        <v>239113</v>
      </c>
      <c r="D312" s="133">
        <v>350</v>
      </c>
      <c r="E312" s="167">
        <v>3.93</v>
      </c>
      <c r="F312" s="133">
        <f t="shared" si="26"/>
        <v>1375.5</v>
      </c>
      <c r="G312" s="218"/>
      <c r="H312" s="220"/>
      <c r="I312" s="220"/>
      <c r="J312" s="220"/>
      <c r="K312" s="221"/>
      <c r="L312" s="221"/>
    </row>
    <row r="313" spans="1:12" hidden="1">
      <c r="A313" s="99"/>
      <c r="B313" s="99">
        <v>4944</v>
      </c>
      <c r="C313" s="99">
        <v>235126</v>
      </c>
      <c r="D313" s="133">
        <v>317</v>
      </c>
      <c r="E313" s="167">
        <v>3.93</v>
      </c>
      <c r="F313" s="133">
        <f t="shared" si="26"/>
        <v>1245.81</v>
      </c>
      <c r="G313" s="218"/>
      <c r="H313" s="220"/>
      <c r="I313" s="220"/>
      <c r="J313" s="220"/>
      <c r="K313" s="221"/>
      <c r="L313" s="221"/>
    </row>
    <row r="314" spans="1:12" hidden="1">
      <c r="A314" s="99"/>
      <c r="B314" s="99">
        <v>4944</v>
      </c>
      <c r="C314" s="99">
        <v>235117</v>
      </c>
      <c r="D314" s="133">
        <v>976</v>
      </c>
      <c r="E314" s="167">
        <v>3.93</v>
      </c>
      <c r="F314" s="133">
        <f t="shared" si="26"/>
        <v>3835.6800000000003</v>
      </c>
      <c r="G314" s="218"/>
      <c r="H314" s="220"/>
      <c r="I314" s="220"/>
      <c r="J314" s="220"/>
      <c r="K314" s="221"/>
      <c r="L314" s="221"/>
    </row>
    <row r="315" spans="1:12" hidden="1">
      <c r="A315" s="99"/>
      <c r="B315" s="99">
        <v>4945</v>
      </c>
      <c r="C315" s="99">
        <v>239104</v>
      </c>
      <c r="D315" s="133">
        <v>300</v>
      </c>
      <c r="E315" s="167">
        <v>3.93</v>
      </c>
      <c r="F315" s="133">
        <f t="shared" si="26"/>
        <v>1179</v>
      </c>
      <c r="G315" s="218"/>
      <c r="H315" s="220"/>
      <c r="I315" s="220"/>
      <c r="J315" s="220"/>
      <c r="K315" s="221"/>
      <c r="L315" s="221"/>
    </row>
    <row r="316" spans="1:12" hidden="1">
      <c r="A316" s="99"/>
      <c r="B316" s="99"/>
      <c r="C316" s="99"/>
      <c r="D316" s="133"/>
      <c r="E316" s="167"/>
      <c r="F316" s="133"/>
      <c r="G316" s="218"/>
      <c r="H316" s="220"/>
      <c r="I316" s="220"/>
      <c r="J316" s="220"/>
      <c r="K316" s="221"/>
      <c r="L316" s="221"/>
    </row>
    <row r="317" spans="1:12" hidden="1">
      <c r="A317" s="253" t="s">
        <v>785</v>
      </c>
      <c r="B317" s="99">
        <v>4938</v>
      </c>
      <c r="C317" s="99">
        <v>234989</v>
      </c>
      <c r="D317" s="133">
        <v>606</v>
      </c>
      <c r="E317" s="167">
        <v>3.96</v>
      </c>
      <c r="F317" s="133">
        <f t="shared" si="26"/>
        <v>2399.7599999999998</v>
      </c>
      <c r="G317" s="218"/>
      <c r="H317" s="220"/>
      <c r="I317" s="220"/>
      <c r="J317" s="220"/>
      <c r="K317" s="221"/>
      <c r="L317" s="221"/>
    </row>
    <row r="318" spans="1:12" hidden="1">
      <c r="A318" s="99"/>
      <c r="B318" s="99">
        <v>4938</v>
      </c>
      <c r="C318" s="99">
        <v>234970</v>
      </c>
      <c r="D318" s="133">
        <v>896</v>
      </c>
      <c r="E318" s="167">
        <v>3.96</v>
      </c>
      <c r="F318" s="133">
        <f t="shared" si="26"/>
        <v>3548.16</v>
      </c>
      <c r="G318" s="99"/>
      <c r="H318" s="220"/>
      <c r="I318" s="220"/>
      <c r="J318" s="220"/>
      <c r="K318" s="221"/>
      <c r="L318" s="221"/>
    </row>
    <row r="319" spans="1:12" hidden="1">
      <c r="A319" s="99"/>
      <c r="B319" s="99">
        <v>4938</v>
      </c>
      <c r="C319" s="99">
        <v>239059</v>
      </c>
      <c r="D319" s="133">
        <v>300</v>
      </c>
      <c r="E319" s="167">
        <v>3.96</v>
      </c>
      <c r="F319" s="133">
        <f t="shared" si="26"/>
        <v>1188</v>
      </c>
      <c r="G319" s="99"/>
      <c r="H319" s="220"/>
      <c r="I319" s="220"/>
      <c r="J319" s="220"/>
      <c r="K319" s="221"/>
      <c r="L319" s="221"/>
    </row>
    <row r="320" spans="1:12" hidden="1">
      <c r="A320" s="99"/>
      <c r="B320" s="99">
        <v>4942</v>
      </c>
      <c r="C320" s="99">
        <v>239030</v>
      </c>
      <c r="D320" s="133">
        <v>300</v>
      </c>
      <c r="E320" s="167">
        <v>5.05</v>
      </c>
      <c r="F320" s="133">
        <f t="shared" si="26"/>
        <v>1515</v>
      </c>
      <c r="G320" s="218"/>
      <c r="H320" s="220"/>
      <c r="I320" s="220"/>
      <c r="J320" s="220"/>
      <c r="K320" s="221"/>
      <c r="L320" s="221"/>
    </row>
    <row r="321" spans="1:12" hidden="1">
      <c r="A321" s="99"/>
      <c r="B321" s="99">
        <v>4939</v>
      </c>
      <c r="C321" s="99">
        <v>239040</v>
      </c>
      <c r="D321" s="133">
        <v>200</v>
      </c>
      <c r="E321" s="167">
        <v>3.96</v>
      </c>
      <c r="F321" s="133">
        <f t="shared" si="26"/>
        <v>792</v>
      </c>
      <c r="G321" s="218"/>
      <c r="H321" s="220"/>
      <c r="I321" s="220"/>
      <c r="J321" s="220"/>
      <c r="K321" s="221"/>
      <c r="L321" s="221"/>
    </row>
    <row r="322" spans="1:12" hidden="1">
      <c r="A322" s="99"/>
      <c r="B322" s="99">
        <v>4941</v>
      </c>
      <c r="C322" s="99">
        <v>239021</v>
      </c>
      <c r="D322" s="133">
        <v>350</v>
      </c>
      <c r="E322" s="167">
        <v>5.32</v>
      </c>
      <c r="F322" s="133">
        <f t="shared" si="26"/>
        <v>1862</v>
      </c>
      <c r="G322" s="218"/>
      <c r="H322" s="220"/>
      <c r="I322" s="220"/>
      <c r="J322" s="220"/>
      <c r="K322" s="221"/>
      <c r="L322" s="221"/>
    </row>
    <row r="323" spans="1:12" hidden="1">
      <c r="A323" s="99"/>
      <c r="B323" s="99">
        <v>4941</v>
      </c>
      <c r="C323" s="99">
        <v>235052</v>
      </c>
      <c r="D323" s="133">
        <v>221</v>
      </c>
      <c r="E323" s="167">
        <v>5.32</v>
      </c>
      <c r="F323" s="133">
        <f t="shared" si="26"/>
        <v>1175.72</v>
      </c>
      <c r="G323" s="218"/>
      <c r="H323" s="220"/>
      <c r="I323" s="220"/>
      <c r="J323" s="220"/>
      <c r="K323" s="221"/>
      <c r="L323" s="221"/>
    </row>
    <row r="324" spans="1:12" hidden="1">
      <c r="A324" s="99"/>
      <c r="B324" s="99">
        <v>4941</v>
      </c>
      <c r="C324" s="99">
        <v>235043</v>
      </c>
      <c r="D324" s="133">
        <v>208</v>
      </c>
      <c r="E324" s="167">
        <v>5.32</v>
      </c>
      <c r="F324" s="133">
        <f t="shared" si="26"/>
        <v>1106.56</v>
      </c>
      <c r="G324" s="218"/>
      <c r="H324" s="220"/>
      <c r="I324" s="220"/>
      <c r="J324" s="220"/>
      <c r="K324" s="221"/>
      <c r="L324" s="221"/>
    </row>
    <row r="325" spans="1:12" hidden="1">
      <c r="A325" s="99"/>
      <c r="B325" s="99">
        <v>4940</v>
      </c>
      <c r="C325" s="99">
        <v>235025</v>
      </c>
      <c r="D325" s="133">
        <v>913</v>
      </c>
      <c r="E325" s="167">
        <v>5.32</v>
      </c>
      <c r="F325" s="133">
        <f t="shared" si="26"/>
        <v>4857.16</v>
      </c>
      <c r="G325" s="218"/>
      <c r="H325" s="220"/>
      <c r="I325" s="220"/>
      <c r="J325" s="220"/>
      <c r="K325" s="221"/>
      <c r="L325" s="221"/>
    </row>
    <row r="326" spans="1:12" hidden="1">
      <c r="A326" s="99"/>
      <c r="B326" s="99">
        <v>4940</v>
      </c>
      <c r="C326" s="99">
        <v>235016</v>
      </c>
      <c r="D326" s="133">
        <v>912</v>
      </c>
      <c r="E326" s="167">
        <v>5.32</v>
      </c>
      <c r="F326" s="133">
        <f t="shared" si="26"/>
        <v>4851.84</v>
      </c>
      <c r="G326" s="218"/>
      <c r="H326" s="220"/>
      <c r="I326" s="220"/>
      <c r="J326" s="220"/>
      <c r="K326" s="221"/>
      <c r="L326" s="221"/>
    </row>
    <row r="327" spans="1:12" hidden="1">
      <c r="A327" s="99"/>
      <c r="B327" s="99">
        <v>4940</v>
      </c>
      <c r="C327" s="99">
        <v>239012</v>
      </c>
      <c r="D327" s="133">
        <v>450</v>
      </c>
      <c r="E327" s="167">
        <v>5.32</v>
      </c>
      <c r="F327" s="133">
        <f t="shared" si="26"/>
        <v>2394</v>
      </c>
      <c r="G327" s="218"/>
      <c r="H327" s="220"/>
      <c r="I327" s="220"/>
      <c r="J327" s="220"/>
      <c r="K327" s="221"/>
      <c r="L327" s="221"/>
    </row>
    <row r="328" spans="1:12" hidden="1">
      <c r="A328" s="99"/>
      <c r="B328" s="99"/>
      <c r="C328" s="99"/>
      <c r="D328" s="133"/>
      <c r="E328" s="167"/>
      <c r="F328" s="133"/>
      <c r="G328" s="218"/>
      <c r="H328" s="220"/>
      <c r="I328" s="220"/>
      <c r="J328" s="220"/>
      <c r="K328" s="221"/>
      <c r="L328" s="221"/>
    </row>
    <row r="329" spans="1:12" hidden="1">
      <c r="A329" s="253" t="s">
        <v>786</v>
      </c>
      <c r="B329" s="99">
        <v>4946</v>
      </c>
      <c r="C329" s="99">
        <v>235162</v>
      </c>
      <c r="D329" s="133">
        <v>508</v>
      </c>
      <c r="E329" s="167">
        <v>5.55</v>
      </c>
      <c r="F329" s="133">
        <f t="shared" si="26"/>
        <v>2819.4</v>
      </c>
      <c r="G329" s="218"/>
      <c r="H329" s="220"/>
      <c r="I329" s="220"/>
      <c r="J329" s="220"/>
      <c r="K329" s="221"/>
      <c r="L329" s="221"/>
    </row>
    <row r="330" spans="1:12" hidden="1">
      <c r="A330" s="99"/>
      <c r="B330" s="99">
        <v>4946</v>
      </c>
      <c r="C330" s="99">
        <v>235153</v>
      </c>
      <c r="D330" s="133">
        <v>1552</v>
      </c>
      <c r="E330" s="167">
        <v>5.55</v>
      </c>
      <c r="F330" s="133">
        <f t="shared" si="26"/>
        <v>8613.6</v>
      </c>
      <c r="G330" s="218"/>
      <c r="H330" s="220"/>
      <c r="I330" s="220"/>
      <c r="J330" s="220"/>
      <c r="K330" s="221"/>
      <c r="L330" s="221"/>
    </row>
    <row r="331" spans="1:12" hidden="1">
      <c r="A331" s="99"/>
      <c r="B331" s="99">
        <v>4946</v>
      </c>
      <c r="C331" s="99">
        <v>239068</v>
      </c>
      <c r="D331" s="133">
        <v>326</v>
      </c>
      <c r="E331" s="167">
        <v>5.55</v>
      </c>
      <c r="F331" s="133">
        <f t="shared" si="26"/>
        <v>1809.3</v>
      </c>
      <c r="G331" s="218"/>
      <c r="H331" s="220"/>
      <c r="I331" s="220"/>
      <c r="J331" s="220"/>
      <c r="K331" s="221"/>
      <c r="L331" s="221"/>
    </row>
    <row r="332" spans="1:12" hidden="1">
      <c r="A332" s="99"/>
      <c r="B332" s="99">
        <v>4949</v>
      </c>
      <c r="C332" s="99">
        <v>239095</v>
      </c>
      <c r="D332" s="133">
        <v>250</v>
      </c>
      <c r="E332" s="167">
        <v>5.15</v>
      </c>
      <c r="F332" s="133">
        <f t="shared" si="26"/>
        <v>1287.5</v>
      </c>
      <c r="G332" s="99"/>
      <c r="H332" s="220"/>
      <c r="I332" s="220"/>
      <c r="J332" s="220"/>
      <c r="K332" s="221"/>
      <c r="L332" s="221"/>
    </row>
    <row r="333" spans="1:12" hidden="1">
      <c r="A333" s="99"/>
      <c r="B333" s="99">
        <v>4948</v>
      </c>
      <c r="C333" s="99">
        <v>239086</v>
      </c>
      <c r="D333" s="133">
        <v>275</v>
      </c>
      <c r="E333" s="167">
        <v>5.45</v>
      </c>
      <c r="F333" s="133">
        <f t="shared" si="26"/>
        <v>1498.75</v>
      </c>
      <c r="G333" s="99"/>
      <c r="H333" s="220"/>
      <c r="I333" s="220"/>
      <c r="J333" s="220"/>
      <c r="K333" s="221"/>
      <c r="L333" s="221"/>
    </row>
    <row r="334" spans="1:12" hidden="1">
      <c r="A334" s="99"/>
      <c r="B334" s="99">
        <v>4947</v>
      </c>
      <c r="C334" s="99">
        <v>235190</v>
      </c>
      <c r="D334" s="133">
        <v>340</v>
      </c>
      <c r="E334" s="167">
        <v>5.45</v>
      </c>
      <c r="F334" s="133">
        <f t="shared" si="26"/>
        <v>1853</v>
      </c>
      <c r="G334" s="218"/>
      <c r="H334" s="220"/>
      <c r="I334" s="220"/>
      <c r="J334" s="220"/>
      <c r="K334" s="221"/>
      <c r="L334" s="221"/>
    </row>
    <row r="335" spans="1:12" hidden="1">
      <c r="A335" s="99"/>
      <c r="B335" s="99">
        <v>4947</v>
      </c>
      <c r="C335" s="99">
        <v>235180</v>
      </c>
      <c r="D335" s="133">
        <v>800</v>
      </c>
      <c r="E335" s="167">
        <v>5.45</v>
      </c>
      <c r="F335" s="133">
        <f t="shared" si="26"/>
        <v>4360</v>
      </c>
      <c r="G335" s="218"/>
      <c r="H335" s="220"/>
      <c r="I335" s="220"/>
      <c r="J335" s="220"/>
      <c r="K335" s="221"/>
      <c r="L335" s="221"/>
    </row>
    <row r="336" spans="1:12" hidden="1">
      <c r="A336" s="99"/>
      <c r="B336" s="99">
        <v>4947</v>
      </c>
      <c r="C336" s="99">
        <v>239077</v>
      </c>
      <c r="D336" s="133">
        <v>300</v>
      </c>
      <c r="E336" s="167">
        <v>5.45</v>
      </c>
      <c r="F336" s="133">
        <f t="shared" si="26"/>
        <v>1635</v>
      </c>
      <c r="G336" s="218"/>
      <c r="H336" s="220"/>
      <c r="I336" s="220"/>
      <c r="J336" s="220"/>
      <c r="K336" s="221"/>
      <c r="L336" s="221"/>
    </row>
    <row r="337" spans="1:12" hidden="1">
      <c r="A337" s="99"/>
      <c r="B337" s="99"/>
      <c r="C337" s="99"/>
      <c r="D337" s="133"/>
      <c r="E337" s="167"/>
      <c r="F337" s="133"/>
      <c r="G337" s="218"/>
      <c r="H337" s="220"/>
      <c r="I337" s="220"/>
      <c r="J337" s="220"/>
      <c r="K337" s="221"/>
      <c r="L337" s="221"/>
    </row>
    <row r="338" spans="1:12" hidden="1">
      <c r="A338" s="253" t="s">
        <v>787</v>
      </c>
      <c r="B338" s="222" t="s">
        <v>788</v>
      </c>
      <c r="C338" s="223" t="s">
        <v>456</v>
      </c>
      <c r="D338" s="133">
        <v>5424</v>
      </c>
      <c r="E338" s="167">
        <v>1.74</v>
      </c>
      <c r="F338" s="133">
        <f t="shared" si="26"/>
        <v>9437.76</v>
      </c>
      <c r="G338" s="218"/>
      <c r="H338" s="220"/>
      <c r="I338" s="220"/>
      <c r="J338" s="220"/>
      <c r="K338" s="221"/>
      <c r="L338" s="221"/>
    </row>
    <row r="339" spans="1:12" hidden="1">
      <c r="A339" s="99"/>
      <c r="B339" s="99"/>
      <c r="C339" s="99"/>
      <c r="D339" s="133"/>
      <c r="E339" s="167"/>
      <c r="F339" s="133"/>
      <c r="G339" s="218"/>
      <c r="H339" s="220"/>
      <c r="I339" s="220"/>
      <c r="J339" s="220"/>
      <c r="K339" s="221"/>
      <c r="L339" s="221"/>
    </row>
    <row r="340" spans="1:12" hidden="1">
      <c r="A340" s="253" t="s">
        <v>789</v>
      </c>
      <c r="B340" s="222" t="s">
        <v>790</v>
      </c>
      <c r="C340" s="223" t="s">
        <v>460</v>
      </c>
      <c r="D340" s="99">
        <v>4104</v>
      </c>
      <c r="E340" s="167">
        <v>3.45</v>
      </c>
      <c r="F340" s="133">
        <f t="shared" si="26"/>
        <v>14158.800000000001</v>
      </c>
      <c r="G340" s="218"/>
      <c r="H340" s="220"/>
      <c r="I340" s="220"/>
      <c r="J340" s="220"/>
      <c r="K340" s="221"/>
      <c r="L340" s="221"/>
    </row>
    <row r="341" spans="1:12" hidden="1">
      <c r="A341" s="99"/>
      <c r="B341" s="99"/>
      <c r="C341" s="99"/>
      <c r="D341" s="133"/>
      <c r="E341" s="167"/>
      <c r="F341" s="133"/>
      <c r="G341" s="218" t="s">
        <v>791</v>
      </c>
      <c r="H341" s="220"/>
      <c r="I341" s="220"/>
      <c r="J341" s="220"/>
      <c r="K341" s="221"/>
      <c r="L341" s="221"/>
    </row>
    <row r="342" spans="1:12" hidden="1">
      <c r="A342" s="253" t="s">
        <v>792</v>
      </c>
      <c r="B342" s="222" t="s">
        <v>793</v>
      </c>
      <c r="C342" s="223" t="s">
        <v>457</v>
      </c>
      <c r="D342" s="99">
        <v>2268</v>
      </c>
      <c r="E342" s="167">
        <v>2.7</v>
      </c>
      <c r="F342" s="133">
        <f t="shared" si="26"/>
        <v>6123.6</v>
      </c>
      <c r="G342" s="218" t="s">
        <v>458</v>
      </c>
      <c r="H342" s="220"/>
      <c r="I342" s="220"/>
      <c r="J342" s="220"/>
      <c r="K342" s="221"/>
      <c r="L342" s="221"/>
    </row>
    <row r="343" spans="1:12" hidden="1">
      <c r="A343" s="99"/>
      <c r="B343" s="99"/>
      <c r="C343" s="99"/>
      <c r="D343" s="99">
        <v>792</v>
      </c>
      <c r="E343" s="167">
        <v>2.97</v>
      </c>
      <c r="F343" s="133">
        <f t="shared" si="26"/>
        <v>2352.2400000000002</v>
      </c>
      <c r="G343" s="218" t="s">
        <v>459</v>
      </c>
      <c r="H343" s="220"/>
      <c r="I343" s="220"/>
      <c r="J343" s="220"/>
      <c r="K343" s="221"/>
      <c r="L343" s="221"/>
    </row>
    <row r="344" spans="1:12" hidden="1">
      <c r="A344" s="99"/>
      <c r="B344" s="99"/>
      <c r="C344" s="99"/>
      <c r="D344" s="133"/>
      <c r="E344" s="167"/>
      <c r="F344" s="133"/>
      <c r="G344" s="218"/>
      <c r="H344" s="220"/>
      <c r="I344" s="220"/>
      <c r="J344" s="220"/>
      <c r="K344" s="221"/>
      <c r="L344" s="221"/>
    </row>
    <row r="345" spans="1:12" hidden="1">
      <c r="A345" s="99"/>
      <c r="B345" s="99"/>
      <c r="C345" s="99"/>
      <c r="D345" s="133">
        <f>SUM(D250:D344)</f>
        <v>63746</v>
      </c>
      <c r="E345" s="167"/>
      <c r="F345" s="133">
        <f>SUM(F250:F344)</f>
        <v>168839.87</v>
      </c>
      <c r="G345" s="218"/>
      <c r="H345" s="220"/>
      <c r="I345" s="220"/>
      <c r="J345" s="220"/>
      <c r="K345" s="221"/>
      <c r="L345" s="221"/>
    </row>
    <row r="346" spans="1:12" hidden="1">
      <c r="A346" s="226"/>
      <c r="B346" s="226"/>
      <c r="C346" s="226"/>
      <c r="D346" s="247"/>
      <c r="E346" s="227"/>
      <c r="F346" s="247"/>
      <c r="G346" s="219"/>
      <c r="H346" s="219"/>
      <c r="I346" s="219"/>
      <c r="J346" s="219"/>
      <c r="K346" s="226"/>
      <c r="L346" s="226"/>
    </row>
    <row r="347" spans="1:12" hidden="1">
      <c r="A347" s="226" t="s">
        <v>794</v>
      </c>
      <c r="B347" s="99" t="s">
        <v>248</v>
      </c>
      <c r="C347" s="99" t="s">
        <v>553</v>
      </c>
      <c r="D347" s="133">
        <v>3415</v>
      </c>
      <c r="E347" s="167">
        <v>1.36</v>
      </c>
      <c r="F347" s="255">
        <f t="shared" ref="F347:F352" si="27">D347*E347</f>
        <v>4644.4000000000005</v>
      </c>
      <c r="G347" s="219">
        <v>43451</v>
      </c>
      <c r="H347" s="219">
        <v>43468</v>
      </c>
      <c r="I347" s="219">
        <v>43473</v>
      </c>
      <c r="J347" s="218">
        <f>H347+60</f>
        <v>43528</v>
      </c>
      <c r="K347" s="99" t="s">
        <v>750</v>
      </c>
      <c r="L347" s="226"/>
    </row>
    <row r="348" spans="1:12" hidden="1">
      <c r="A348" s="99"/>
      <c r="B348" s="99">
        <v>1603</v>
      </c>
      <c r="C348" s="99" t="s">
        <v>554</v>
      </c>
      <c r="D348" s="133">
        <v>993</v>
      </c>
      <c r="E348" s="167">
        <v>1.36</v>
      </c>
      <c r="F348" s="255">
        <f t="shared" si="27"/>
        <v>1350.48</v>
      </c>
      <c r="G348" s="219"/>
      <c r="H348" s="219"/>
      <c r="I348" s="219"/>
      <c r="J348" s="219"/>
      <c r="K348" s="226" t="s">
        <v>795</v>
      </c>
      <c r="L348" s="226"/>
    </row>
    <row r="349" spans="1:12" hidden="1">
      <c r="A349" s="99" t="s">
        <v>796</v>
      </c>
      <c r="B349" s="99" t="s">
        <v>250</v>
      </c>
      <c r="C349" s="99" t="s">
        <v>555</v>
      </c>
      <c r="D349" s="133">
        <v>1950</v>
      </c>
      <c r="E349" s="167">
        <v>1.27</v>
      </c>
      <c r="F349" s="255">
        <f t="shared" si="27"/>
        <v>2476.5</v>
      </c>
      <c r="G349" s="219" t="s">
        <v>797</v>
      </c>
      <c r="H349" s="219"/>
      <c r="I349" s="219"/>
      <c r="J349" s="219"/>
      <c r="K349" s="226"/>
      <c r="L349" s="226"/>
    </row>
    <row r="350" spans="1:12" hidden="1">
      <c r="A350" s="99"/>
      <c r="B350" s="99">
        <v>1604</v>
      </c>
      <c r="C350" s="99" t="s">
        <v>556</v>
      </c>
      <c r="D350" s="133">
        <v>415</v>
      </c>
      <c r="E350" s="167">
        <v>1.27</v>
      </c>
      <c r="F350" s="255">
        <f t="shared" si="27"/>
        <v>527.04999999999995</v>
      </c>
      <c r="G350" s="219"/>
      <c r="H350" s="219"/>
      <c r="I350" s="219"/>
      <c r="J350" s="219"/>
      <c r="K350" s="226"/>
      <c r="L350" s="226"/>
    </row>
    <row r="351" spans="1:12" hidden="1">
      <c r="A351" s="99"/>
      <c r="B351" s="99" t="s">
        <v>251</v>
      </c>
      <c r="C351" s="99" t="s">
        <v>557</v>
      </c>
      <c r="D351" s="133">
        <v>598</v>
      </c>
      <c r="E351" s="167">
        <v>1.32</v>
      </c>
      <c r="F351" s="255">
        <f t="shared" si="27"/>
        <v>789.36</v>
      </c>
      <c r="G351" s="219"/>
      <c r="H351" s="219"/>
      <c r="I351" s="219"/>
      <c r="J351" s="219"/>
      <c r="K351" s="226"/>
      <c r="L351" s="226"/>
    </row>
    <row r="352" spans="1:12" hidden="1">
      <c r="A352" s="99"/>
      <c r="B352" s="99">
        <v>1605</v>
      </c>
      <c r="C352" s="99" t="s">
        <v>558</v>
      </c>
      <c r="D352" s="133">
        <v>1945</v>
      </c>
      <c r="E352" s="167">
        <v>1.32</v>
      </c>
      <c r="F352" s="255">
        <f t="shared" si="27"/>
        <v>2567.4</v>
      </c>
      <c r="G352" s="219"/>
      <c r="H352" s="219"/>
      <c r="I352" s="219"/>
      <c r="J352" s="219"/>
      <c r="K352" s="226"/>
      <c r="L352" s="226"/>
    </row>
    <row r="353" spans="1:12" hidden="1">
      <c r="A353" s="99"/>
      <c r="B353" s="99"/>
      <c r="C353" s="99"/>
      <c r="D353" s="133"/>
      <c r="E353" s="167"/>
      <c r="F353" s="255"/>
      <c r="G353" s="219"/>
      <c r="H353" s="219"/>
      <c r="I353" s="219"/>
      <c r="J353" s="219"/>
      <c r="K353" s="226"/>
      <c r="L353" s="226"/>
    </row>
    <row r="354" spans="1:12" hidden="1">
      <c r="A354" s="99"/>
      <c r="B354" s="99" t="s">
        <v>559</v>
      </c>
      <c r="C354" s="99" t="s">
        <v>560</v>
      </c>
      <c r="D354" s="133">
        <v>602</v>
      </c>
      <c r="E354" s="167">
        <v>1.31</v>
      </c>
      <c r="F354" s="255">
        <f>D354*E354</f>
        <v>788.62</v>
      </c>
      <c r="G354" s="219"/>
      <c r="H354" s="219"/>
      <c r="I354" s="219"/>
      <c r="J354" s="219"/>
      <c r="K354" s="226"/>
      <c r="L354" s="226"/>
    </row>
    <row r="355" spans="1:12" hidden="1">
      <c r="A355" s="99" t="s">
        <v>798</v>
      </c>
      <c r="B355" s="99" t="s">
        <v>559</v>
      </c>
      <c r="C355" s="99" t="s">
        <v>561</v>
      </c>
      <c r="D355" s="133">
        <v>1368</v>
      </c>
      <c r="E355" s="167">
        <v>1.31</v>
      </c>
      <c r="F355" s="255">
        <f t="shared" ref="F355:F368" si="28">D355*E355</f>
        <v>1792.0800000000002</v>
      </c>
      <c r="G355" s="219"/>
      <c r="H355" s="219"/>
      <c r="I355" s="219"/>
      <c r="J355" s="219"/>
      <c r="K355" s="226"/>
      <c r="L355" s="226"/>
    </row>
    <row r="356" spans="1:12" hidden="1">
      <c r="A356" s="99"/>
      <c r="B356" s="99" t="s">
        <v>559</v>
      </c>
      <c r="C356" s="99" t="s">
        <v>562</v>
      </c>
      <c r="D356" s="133">
        <v>450</v>
      </c>
      <c r="E356" s="167">
        <v>1.31</v>
      </c>
      <c r="F356" s="255">
        <f t="shared" si="28"/>
        <v>589.5</v>
      </c>
      <c r="G356" s="219"/>
      <c r="H356" s="219"/>
      <c r="I356" s="219"/>
      <c r="J356" s="219"/>
      <c r="K356" s="226"/>
      <c r="L356" s="226"/>
    </row>
    <row r="357" spans="1:12" hidden="1">
      <c r="A357" s="99"/>
      <c r="B357" s="99" t="s">
        <v>563</v>
      </c>
      <c r="C357" s="99" t="s">
        <v>564</v>
      </c>
      <c r="D357" s="133">
        <v>530</v>
      </c>
      <c r="E357" s="167">
        <v>1.42</v>
      </c>
      <c r="F357" s="255">
        <f t="shared" si="28"/>
        <v>752.59999999999991</v>
      </c>
      <c r="G357" s="219"/>
      <c r="H357" s="219"/>
      <c r="I357" s="219"/>
      <c r="J357" s="219"/>
      <c r="K357" s="226"/>
      <c r="L357" s="226"/>
    </row>
    <row r="358" spans="1:12" hidden="1">
      <c r="A358" s="99"/>
      <c r="B358" s="99" t="s">
        <v>563</v>
      </c>
      <c r="C358" s="99" t="s">
        <v>565</v>
      </c>
      <c r="D358" s="133">
        <v>1224</v>
      </c>
      <c r="E358" s="167">
        <v>1.42</v>
      </c>
      <c r="F358" s="255">
        <f t="shared" si="28"/>
        <v>1738.08</v>
      </c>
      <c r="G358" s="219"/>
      <c r="H358" s="219"/>
      <c r="I358" s="219"/>
      <c r="J358" s="219"/>
      <c r="K358" s="226"/>
      <c r="L358" s="226"/>
    </row>
    <row r="359" spans="1:12" hidden="1">
      <c r="A359" s="99"/>
      <c r="B359" s="99" t="s">
        <v>563</v>
      </c>
      <c r="C359" s="99" t="s">
        <v>566</v>
      </c>
      <c r="D359" s="133">
        <v>401</v>
      </c>
      <c r="E359" s="167">
        <v>1.42</v>
      </c>
      <c r="F359" s="255">
        <f t="shared" si="28"/>
        <v>569.41999999999996</v>
      </c>
      <c r="G359" s="219"/>
      <c r="H359" s="219"/>
      <c r="I359" s="219"/>
      <c r="J359" s="219"/>
      <c r="K359" s="226"/>
      <c r="L359" s="226"/>
    </row>
    <row r="360" spans="1:12" hidden="1">
      <c r="A360" s="99"/>
      <c r="B360" s="99" t="s">
        <v>567</v>
      </c>
      <c r="C360" s="99" t="s">
        <v>568</v>
      </c>
      <c r="D360" s="133">
        <v>416</v>
      </c>
      <c r="E360" s="167">
        <v>1.31</v>
      </c>
      <c r="F360" s="255">
        <f t="shared" si="28"/>
        <v>544.96</v>
      </c>
      <c r="G360" s="219"/>
      <c r="H360" s="219"/>
      <c r="I360" s="219"/>
      <c r="J360" s="219"/>
      <c r="K360" s="226"/>
      <c r="L360" s="226"/>
    </row>
    <row r="361" spans="1:12" hidden="1">
      <c r="A361" s="99"/>
      <c r="B361" s="99" t="s">
        <v>567</v>
      </c>
      <c r="C361" s="99" t="s">
        <v>569</v>
      </c>
      <c r="D361" s="133">
        <v>972</v>
      </c>
      <c r="E361" s="167">
        <v>1.31</v>
      </c>
      <c r="F361" s="255">
        <f t="shared" si="28"/>
        <v>1273.3200000000002</v>
      </c>
      <c r="G361" s="219"/>
      <c r="H361" s="219"/>
      <c r="I361" s="219"/>
      <c r="J361" s="219"/>
      <c r="K361" s="226"/>
      <c r="L361" s="226"/>
    </row>
    <row r="362" spans="1:12" hidden="1">
      <c r="A362" s="99"/>
      <c r="B362" s="99" t="s">
        <v>567</v>
      </c>
      <c r="C362" s="99" t="s">
        <v>570</v>
      </c>
      <c r="D362" s="133">
        <v>318</v>
      </c>
      <c r="E362" s="167">
        <v>1.31</v>
      </c>
      <c r="F362" s="255">
        <f t="shared" si="28"/>
        <v>416.58000000000004</v>
      </c>
      <c r="G362" s="219"/>
      <c r="H362" s="219"/>
      <c r="I362" s="219"/>
      <c r="J362" s="219"/>
      <c r="K362" s="226" t="s">
        <v>799</v>
      </c>
      <c r="L362" s="226"/>
    </row>
    <row r="363" spans="1:12" hidden="1">
      <c r="A363" s="99"/>
      <c r="B363" s="99" t="s">
        <v>571</v>
      </c>
      <c r="C363" s="99" t="s">
        <v>572</v>
      </c>
      <c r="D363" s="133">
        <v>396</v>
      </c>
      <c r="E363" s="167">
        <v>1.56</v>
      </c>
      <c r="F363" s="255">
        <f t="shared" si="28"/>
        <v>617.76</v>
      </c>
      <c r="G363" s="219"/>
      <c r="H363" s="219"/>
      <c r="I363" s="219"/>
      <c r="J363" s="219"/>
      <c r="K363" s="226"/>
      <c r="L363" s="226"/>
    </row>
    <row r="364" spans="1:12" hidden="1">
      <c r="A364" s="99"/>
      <c r="B364" s="99" t="s">
        <v>571</v>
      </c>
      <c r="C364" s="99" t="s">
        <v>573</v>
      </c>
      <c r="D364" s="133">
        <v>900</v>
      </c>
      <c r="E364" s="167">
        <v>1.56</v>
      </c>
      <c r="F364" s="255">
        <f t="shared" si="28"/>
        <v>1404</v>
      </c>
      <c r="G364" s="219"/>
      <c r="H364" s="219"/>
      <c r="I364" s="219"/>
      <c r="J364" s="219"/>
      <c r="K364" s="226"/>
      <c r="L364" s="226"/>
    </row>
    <row r="365" spans="1:12" hidden="1">
      <c r="A365" s="99"/>
      <c r="B365" s="99" t="s">
        <v>571</v>
      </c>
      <c r="C365" s="99" t="s">
        <v>574</v>
      </c>
      <c r="D365" s="133">
        <v>150</v>
      </c>
      <c r="E365" s="167">
        <v>1.56</v>
      </c>
      <c r="F365" s="255">
        <f t="shared" si="28"/>
        <v>234</v>
      </c>
      <c r="G365" s="219"/>
      <c r="H365" s="219"/>
      <c r="I365" s="219"/>
      <c r="J365" s="219"/>
      <c r="K365" s="226"/>
      <c r="L365" s="226"/>
    </row>
    <row r="366" spans="1:12" hidden="1">
      <c r="A366" s="99"/>
      <c r="B366" s="99" t="s">
        <v>575</v>
      </c>
      <c r="C366" s="99" t="s">
        <v>576</v>
      </c>
      <c r="D366" s="133">
        <v>829</v>
      </c>
      <c r="E366" s="167">
        <v>1.31</v>
      </c>
      <c r="F366" s="255">
        <f t="shared" si="28"/>
        <v>1085.99</v>
      </c>
      <c r="G366" s="219"/>
      <c r="H366" s="219"/>
      <c r="I366" s="219"/>
      <c r="J366" s="219"/>
      <c r="K366" s="226"/>
      <c r="L366" s="226"/>
    </row>
    <row r="367" spans="1:12" hidden="1">
      <c r="A367" s="99"/>
      <c r="B367" s="99" t="s">
        <v>575</v>
      </c>
      <c r="C367" s="99" t="s">
        <v>577</v>
      </c>
      <c r="D367" s="133">
        <v>784</v>
      </c>
      <c r="E367" s="167">
        <v>1.31</v>
      </c>
      <c r="F367" s="255">
        <f t="shared" si="28"/>
        <v>1027.04</v>
      </c>
      <c r="G367" s="219"/>
      <c r="H367" s="219"/>
      <c r="I367" s="219"/>
      <c r="J367" s="219"/>
      <c r="K367" s="226"/>
      <c r="L367" s="226"/>
    </row>
    <row r="368" spans="1:12" hidden="1">
      <c r="A368" s="99"/>
      <c r="B368" s="99" t="s">
        <v>575</v>
      </c>
      <c r="C368" s="99" t="s">
        <v>578</v>
      </c>
      <c r="D368" s="133">
        <v>247</v>
      </c>
      <c r="E368" s="167">
        <v>1.31</v>
      </c>
      <c r="F368" s="255">
        <f t="shared" si="28"/>
        <v>323.57</v>
      </c>
      <c r="G368" s="219"/>
      <c r="H368" s="219"/>
      <c r="I368" s="219"/>
      <c r="J368" s="219"/>
      <c r="K368" s="226"/>
      <c r="L368" s="226"/>
    </row>
    <row r="369" spans="1:12" hidden="1">
      <c r="A369" s="99"/>
      <c r="B369" s="99"/>
      <c r="C369" s="99"/>
      <c r="D369" s="133"/>
      <c r="E369" s="167"/>
      <c r="F369" s="255"/>
      <c r="G369" s="219"/>
      <c r="H369" s="219"/>
      <c r="I369" s="219"/>
      <c r="J369" s="219"/>
      <c r="K369" s="226"/>
      <c r="L369" s="226"/>
    </row>
    <row r="370" spans="1:12" hidden="1">
      <c r="A370" s="99"/>
      <c r="B370" s="99" t="s">
        <v>579</v>
      </c>
      <c r="C370" s="99" t="s">
        <v>580</v>
      </c>
      <c r="D370" s="133">
        <v>718</v>
      </c>
      <c r="E370" s="167">
        <v>1.41</v>
      </c>
      <c r="F370" s="255">
        <f>D370*E370</f>
        <v>1012.38</v>
      </c>
      <c r="G370" s="219"/>
      <c r="H370" s="219"/>
      <c r="I370" s="219"/>
      <c r="J370" s="219"/>
      <c r="K370" s="226"/>
      <c r="L370" s="226"/>
    </row>
    <row r="371" spans="1:12" hidden="1">
      <c r="A371" s="99" t="s">
        <v>800</v>
      </c>
      <c r="B371" s="99" t="s">
        <v>579</v>
      </c>
      <c r="C371" s="99" t="s">
        <v>581</v>
      </c>
      <c r="D371" s="133">
        <v>735</v>
      </c>
      <c r="E371" s="167">
        <v>1.41</v>
      </c>
      <c r="F371" s="255">
        <f t="shared" ref="F371:F384" si="29">D371*E371</f>
        <v>1036.3499999999999</v>
      </c>
      <c r="G371" s="219"/>
      <c r="H371" s="219"/>
      <c r="I371" s="219"/>
      <c r="J371" s="219"/>
      <c r="K371" s="226"/>
      <c r="L371" s="226"/>
    </row>
    <row r="372" spans="1:12" hidden="1">
      <c r="A372" s="99"/>
      <c r="B372" s="99" t="s">
        <v>579</v>
      </c>
      <c r="C372" s="99" t="s">
        <v>582</v>
      </c>
      <c r="D372" s="133">
        <v>223</v>
      </c>
      <c r="E372" s="167">
        <v>1.41</v>
      </c>
      <c r="F372" s="255">
        <f t="shared" si="29"/>
        <v>314.43</v>
      </c>
      <c r="G372" s="219"/>
      <c r="H372" s="219"/>
      <c r="I372" s="219"/>
      <c r="J372" s="219"/>
      <c r="K372" s="226"/>
      <c r="L372" s="226"/>
    </row>
    <row r="373" spans="1:12" hidden="1">
      <c r="A373" s="99"/>
      <c r="B373" s="99" t="s">
        <v>583</v>
      </c>
      <c r="C373" s="99" t="s">
        <v>584</v>
      </c>
      <c r="D373" s="133">
        <v>715</v>
      </c>
      <c r="E373" s="167">
        <v>1.56</v>
      </c>
      <c r="F373" s="255">
        <f t="shared" si="29"/>
        <v>1115.4000000000001</v>
      </c>
      <c r="G373" s="219"/>
      <c r="H373" s="219"/>
      <c r="I373" s="219"/>
      <c r="J373" s="219"/>
      <c r="K373" s="226"/>
      <c r="L373" s="226"/>
    </row>
    <row r="374" spans="1:12" hidden="1">
      <c r="A374" s="99"/>
      <c r="B374" s="99" t="s">
        <v>583</v>
      </c>
      <c r="C374" s="99" t="s">
        <v>585</v>
      </c>
      <c r="D374" s="133">
        <v>588</v>
      </c>
      <c r="E374" s="167">
        <v>1.56</v>
      </c>
      <c r="F374" s="255">
        <f t="shared" si="29"/>
        <v>917.28000000000009</v>
      </c>
      <c r="G374" s="219"/>
      <c r="H374" s="219"/>
      <c r="I374" s="219"/>
      <c r="J374" s="219"/>
      <c r="K374" s="226"/>
      <c r="L374" s="226"/>
    </row>
    <row r="375" spans="1:12" hidden="1">
      <c r="A375" s="99"/>
      <c r="B375" s="99" t="s">
        <v>583</v>
      </c>
      <c r="C375" s="99" t="s">
        <v>586</v>
      </c>
      <c r="D375" s="133">
        <v>308</v>
      </c>
      <c r="E375" s="167">
        <v>1.56</v>
      </c>
      <c r="F375" s="255">
        <f t="shared" si="29"/>
        <v>480.48</v>
      </c>
      <c r="G375" s="219"/>
      <c r="H375" s="219"/>
      <c r="I375" s="219"/>
      <c r="J375" s="219"/>
      <c r="K375" s="226"/>
      <c r="L375" s="226"/>
    </row>
    <row r="376" spans="1:12" hidden="1">
      <c r="A376" s="99"/>
      <c r="B376" s="99" t="s">
        <v>587</v>
      </c>
      <c r="C376" s="99" t="s">
        <v>588</v>
      </c>
      <c r="D376" s="133">
        <v>1379</v>
      </c>
      <c r="E376" s="167">
        <v>1.52</v>
      </c>
      <c r="F376" s="255">
        <f t="shared" si="29"/>
        <v>2096.08</v>
      </c>
      <c r="G376" s="219"/>
      <c r="H376" s="219"/>
      <c r="I376" s="219"/>
      <c r="J376" s="219"/>
      <c r="K376" s="226"/>
      <c r="L376" s="226"/>
    </row>
    <row r="377" spans="1:12" hidden="1">
      <c r="A377" s="99"/>
      <c r="B377" s="99" t="s">
        <v>587</v>
      </c>
      <c r="C377" s="99" t="s">
        <v>589</v>
      </c>
      <c r="D377" s="133">
        <v>1372</v>
      </c>
      <c r="E377" s="167">
        <v>1.52</v>
      </c>
      <c r="F377" s="255">
        <f t="shared" si="29"/>
        <v>2085.44</v>
      </c>
      <c r="G377" s="219"/>
      <c r="H377" s="219"/>
      <c r="I377" s="219"/>
      <c r="J377" s="219"/>
      <c r="K377" s="226"/>
      <c r="L377" s="226"/>
    </row>
    <row r="378" spans="1:12" hidden="1">
      <c r="A378" s="99"/>
      <c r="B378" s="99" t="s">
        <v>587</v>
      </c>
      <c r="C378" s="99" t="s">
        <v>590</v>
      </c>
      <c r="D378" s="133">
        <v>914</v>
      </c>
      <c r="E378" s="167">
        <v>1.52</v>
      </c>
      <c r="F378" s="255">
        <f t="shared" si="29"/>
        <v>1389.28</v>
      </c>
      <c r="G378" s="219"/>
      <c r="H378" s="219"/>
      <c r="I378" s="219"/>
      <c r="J378" s="219"/>
      <c r="K378" s="226"/>
      <c r="L378" s="226"/>
    </row>
    <row r="379" spans="1:12" hidden="1">
      <c r="A379" s="99"/>
      <c r="B379" s="99" t="s">
        <v>591</v>
      </c>
      <c r="C379" s="99" t="s">
        <v>592</v>
      </c>
      <c r="D379" s="133">
        <v>1316</v>
      </c>
      <c r="E379" s="167">
        <v>1.4</v>
      </c>
      <c r="F379" s="255">
        <f t="shared" si="29"/>
        <v>1842.3999999999999</v>
      </c>
      <c r="G379" s="219"/>
      <c r="H379" s="219"/>
      <c r="I379" s="219"/>
      <c r="J379" s="219"/>
      <c r="K379" s="226"/>
      <c r="L379" s="226"/>
    </row>
    <row r="380" spans="1:12" hidden="1">
      <c r="A380" s="99"/>
      <c r="B380" s="99" t="s">
        <v>591</v>
      </c>
      <c r="C380" s="99" t="s">
        <v>593</v>
      </c>
      <c r="D380" s="133">
        <v>1274</v>
      </c>
      <c r="E380" s="167">
        <v>1.4</v>
      </c>
      <c r="F380" s="255">
        <f t="shared" si="29"/>
        <v>1783.6</v>
      </c>
      <c r="G380" s="219"/>
      <c r="H380" s="219"/>
      <c r="I380" s="219"/>
      <c r="J380" s="219"/>
      <c r="K380" s="226"/>
      <c r="L380" s="226"/>
    </row>
    <row r="381" spans="1:12" hidden="1">
      <c r="A381" s="99"/>
      <c r="B381" s="99" t="s">
        <v>591</v>
      </c>
      <c r="C381" s="99" t="s">
        <v>594</v>
      </c>
      <c r="D381" s="133">
        <v>862</v>
      </c>
      <c r="E381" s="167">
        <v>1.4</v>
      </c>
      <c r="F381" s="255">
        <f t="shared" si="29"/>
        <v>1206.8</v>
      </c>
      <c r="G381" s="219"/>
      <c r="H381" s="219"/>
      <c r="I381" s="219"/>
      <c r="J381" s="219"/>
      <c r="K381" s="226"/>
      <c r="L381" s="226"/>
    </row>
    <row r="382" spans="1:12" hidden="1">
      <c r="A382" s="99"/>
      <c r="B382" s="99" t="s">
        <v>595</v>
      </c>
      <c r="C382" s="99" t="s">
        <v>596</v>
      </c>
      <c r="D382" s="133">
        <v>966</v>
      </c>
      <c r="E382" s="167">
        <v>1.52</v>
      </c>
      <c r="F382" s="255">
        <f t="shared" si="29"/>
        <v>1468.32</v>
      </c>
      <c r="G382" s="219"/>
      <c r="H382" s="219"/>
      <c r="I382" s="219"/>
      <c r="J382" s="219"/>
      <c r="K382" s="226"/>
      <c r="L382" s="226"/>
    </row>
    <row r="383" spans="1:12" hidden="1">
      <c r="A383" s="99"/>
      <c r="B383" s="99" t="s">
        <v>595</v>
      </c>
      <c r="C383" s="99" t="s">
        <v>597</v>
      </c>
      <c r="D383" s="133">
        <v>931</v>
      </c>
      <c r="E383" s="167">
        <v>1.52</v>
      </c>
      <c r="F383" s="255">
        <f t="shared" si="29"/>
        <v>1415.1200000000001</v>
      </c>
      <c r="G383" s="219"/>
      <c r="H383" s="219"/>
      <c r="I383" s="219"/>
      <c r="J383" s="219"/>
      <c r="K383" s="226"/>
      <c r="L383" s="226"/>
    </row>
    <row r="384" spans="1:12" hidden="1">
      <c r="A384" s="99"/>
      <c r="B384" s="99" t="s">
        <v>595</v>
      </c>
      <c r="C384" s="99" t="s">
        <v>598</v>
      </c>
      <c r="D384" s="133">
        <v>632</v>
      </c>
      <c r="E384" s="167">
        <v>1.52</v>
      </c>
      <c r="F384" s="255">
        <f t="shared" si="29"/>
        <v>960.64</v>
      </c>
      <c r="G384" s="219"/>
      <c r="H384" s="219"/>
      <c r="I384" s="219"/>
      <c r="J384" s="219"/>
      <c r="K384" s="226"/>
      <c r="L384" s="226"/>
    </row>
    <row r="385" spans="1:12" hidden="1">
      <c r="A385" s="99"/>
      <c r="B385" s="99"/>
      <c r="C385" s="99"/>
      <c r="D385" s="133"/>
      <c r="E385" s="167"/>
      <c r="F385" s="255"/>
      <c r="G385" s="219"/>
      <c r="H385" s="219"/>
      <c r="I385" s="219"/>
      <c r="J385" s="219"/>
      <c r="K385" s="226"/>
      <c r="L385" s="226"/>
    </row>
    <row r="386" spans="1:12" hidden="1">
      <c r="A386" s="99"/>
      <c r="B386" s="99" t="s">
        <v>599</v>
      </c>
      <c r="C386" s="99" t="s">
        <v>600</v>
      </c>
      <c r="D386" s="133">
        <v>784</v>
      </c>
      <c r="E386" s="167">
        <v>1.49</v>
      </c>
      <c r="F386" s="255">
        <f>D386*E386</f>
        <v>1168.1600000000001</v>
      </c>
      <c r="G386" s="219"/>
      <c r="H386" s="219"/>
      <c r="I386" s="219"/>
      <c r="J386" s="219"/>
      <c r="K386" s="226"/>
      <c r="L386" s="226"/>
    </row>
    <row r="387" spans="1:12" hidden="1">
      <c r="A387" s="99" t="s">
        <v>801</v>
      </c>
      <c r="B387" s="99" t="s">
        <v>599</v>
      </c>
      <c r="C387" s="99" t="s">
        <v>601</v>
      </c>
      <c r="D387" s="133">
        <v>490</v>
      </c>
      <c r="E387" s="167">
        <v>1.49</v>
      </c>
      <c r="F387" s="255">
        <f t="shared" ref="F387:F395" si="30">D387*E387</f>
        <v>730.1</v>
      </c>
      <c r="G387" s="219"/>
      <c r="H387" s="219"/>
      <c r="I387" s="219"/>
      <c r="J387" s="219"/>
      <c r="K387" s="226"/>
      <c r="L387" s="226"/>
    </row>
    <row r="388" spans="1:12" hidden="1">
      <c r="A388" s="99"/>
      <c r="B388" s="99" t="s">
        <v>599</v>
      </c>
      <c r="C388" s="99" t="s">
        <v>602</v>
      </c>
      <c r="D388" s="133">
        <v>289</v>
      </c>
      <c r="E388" s="167">
        <v>1.49</v>
      </c>
      <c r="F388" s="255">
        <f t="shared" si="30"/>
        <v>430.61</v>
      </c>
      <c r="G388" s="219"/>
      <c r="H388" s="219"/>
      <c r="I388" s="219"/>
      <c r="J388" s="219"/>
      <c r="K388" s="226"/>
      <c r="L388" s="226"/>
    </row>
    <row r="389" spans="1:12" hidden="1">
      <c r="A389" s="99"/>
      <c r="B389" s="99" t="s">
        <v>603</v>
      </c>
      <c r="C389" s="99" t="s">
        <v>604</v>
      </c>
      <c r="D389" s="133">
        <v>307</v>
      </c>
      <c r="E389" s="167">
        <v>1.57</v>
      </c>
      <c r="F389" s="255">
        <f t="shared" si="30"/>
        <v>481.99</v>
      </c>
      <c r="G389" s="219"/>
      <c r="H389" s="219"/>
      <c r="I389" s="219"/>
      <c r="J389" s="219"/>
      <c r="K389" s="226"/>
      <c r="L389" s="226"/>
    </row>
    <row r="390" spans="1:12" hidden="1">
      <c r="A390" s="99"/>
      <c r="B390" s="99" t="s">
        <v>603</v>
      </c>
      <c r="C390" s="99" t="s">
        <v>605</v>
      </c>
      <c r="D390" s="133">
        <v>245</v>
      </c>
      <c r="E390" s="167">
        <v>1.57</v>
      </c>
      <c r="F390" s="255">
        <f t="shared" si="30"/>
        <v>384.65000000000003</v>
      </c>
      <c r="G390" s="219"/>
      <c r="H390" s="219"/>
      <c r="I390" s="219"/>
      <c r="J390" s="219"/>
      <c r="K390" s="226"/>
      <c r="L390" s="226"/>
    </row>
    <row r="391" spans="1:12" hidden="1">
      <c r="A391" s="99"/>
      <c r="B391" s="99" t="s">
        <v>603</v>
      </c>
      <c r="C391" s="99" t="s">
        <v>606</v>
      </c>
      <c r="D391" s="133">
        <v>174</v>
      </c>
      <c r="E391" s="167">
        <v>1.57</v>
      </c>
      <c r="F391" s="255">
        <f t="shared" si="30"/>
        <v>273.18</v>
      </c>
      <c r="G391" s="219"/>
      <c r="H391" s="219"/>
      <c r="I391" s="219"/>
      <c r="J391" s="219"/>
      <c r="K391" s="226"/>
      <c r="L391" s="226"/>
    </row>
    <row r="392" spans="1:12" hidden="1">
      <c r="A392" s="99"/>
      <c r="B392" s="99" t="s">
        <v>607</v>
      </c>
      <c r="C392" s="99" t="s">
        <v>608</v>
      </c>
      <c r="D392" s="133">
        <v>355</v>
      </c>
      <c r="E392" s="167">
        <v>1.32</v>
      </c>
      <c r="F392" s="255">
        <f t="shared" si="30"/>
        <v>468.6</v>
      </c>
      <c r="G392" s="219"/>
      <c r="H392" s="219"/>
      <c r="I392" s="219"/>
      <c r="J392" s="219"/>
      <c r="K392" s="226"/>
      <c r="L392" s="226"/>
    </row>
    <row r="393" spans="1:12" hidden="1">
      <c r="A393" s="99"/>
      <c r="B393" s="99" t="s">
        <v>607</v>
      </c>
      <c r="C393" s="99" t="s">
        <v>609</v>
      </c>
      <c r="D393" s="133">
        <v>576</v>
      </c>
      <c r="E393" s="167">
        <v>1.32</v>
      </c>
      <c r="F393" s="255">
        <f t="shared" si="30"/>
        <v>760.32</v>
      </c>
      <c r="G393" s="219"/>
      <c r="H393" s="219"/>
      <c r="I393" s="219"/>
      <c r="J393" s="219"/>
      <c r="K393" s="226"/>
      <c r="L393" s="226"/>
    </row>
    <row r="394" spans="1:12" hidden="1">
      <c r="A394" s="99"/>
      <c r="B394" s="99" t="s">
        <v>607</v>
      </c>
      <c r="C394" s="99" t="s">
        <v>610</v>
      </c>
      <c r="D394" s="133">
        <v>156</v>
      </c>
      <c r="E394" s="167">
        <v>1.32</v>
      </c>
      <c r="F394" s="255">
        <f t="shared" si="30"/>
        <v>205.92000000000002</v>
      </c>
      <c r="G394" s="219"/>
      <c r="H394" s="219"/>
      <c r="I394" s="219"/>
      <c r="J394" s="219"/>
      <c r="K394" s="226"/>
      <c r="L394" s="226"/>
    </row>
    <row r="395" spans="1:12" hidden="1">
      <c r="A395" s="99"/>
      <c r="B395" s="99" t="s">
        <v>607</v>
      </c>
      <c r="C395" s="99" t="s">
        <v>611</v>
      </c>
      <c r="D395" s="133">
        <v>335</v>
      </c>
      <c r="E395" s="167">
        <v>1.32</v>
      </c>
      <c r="F395" s="255">
        <f t="shared" si="30"/>
        <v>442.20000000000005</v>
      </c>
      <c r="G395" s="219"/>
      <c r="H395" s="219"/>
      <c r="I395" s="219"/>
      <c r="J395" s="219"/>
      <c r="K395" s="226"/>
      <c r="L395" s="226"/>
    </row>
    <row r="396" spans="1:12" hidden="1">
      <c r="A396" s="99"/>
      <c r="B396" s="99"/>
      <c r="C396" s="99"/>
      <c r="D396" s="133"/>
      <c r="E396" s="167"/>
      <c r="F396" s="255"/>
      <c r="G396" s="219"/>
      <c r="H396" s="219"/>
      <c r="I396" s="219"/>
      <c r="J396" s="219"/>
      <c r="K396" s="226"/>
      <c r="L396" s="226"/>
    </row>
    <row r="397" spans="1:12" hidden="1">
      <c r="A397" s="99"/>
      <c r="B397" s="99" t="s">
        <v>612</v>
      </c>
      <c r="C397" s="99" t="s">
        <v>613</v>
      </c>
      <c r="D397" s="133">
        <v>495</v>
      </c>
      <c r="E397" s="167">
        <v>1.9</v>
      </c>
      <c r="F397" s="255">
        <f>D397*E397</f>
        <v>940.5</v>
      </c>
      <c r="G397" s="219"/>
      <c r="H397" s="219"/>
      <c r="I397" s="219"/>
      <c r="J397" s="219"/>
      <c r="K397" s="226"/>
      <c r="L397" s="226"/>
    </row>
    <row r="398" spans="1:12" hidden="1">
      <c r="A398" s="99" t="s">
        <v>802</v>
      </c>
      <c r="B398" s="99" t="s">
        <v>612</v>
      </c>
      <c r="C398" s="99" t="s">
        <v>614</v>
      </c>
      <c r="D398" s="133">
        <v>441</v>
      </c>
      <c r="E398" s="167">
        <v>1.9</v>
      </c>
      <c r="F398" s="255">
        <f t="shared" ref="F398:F408" si="31">D398*E398</f>
        <v>837.9</v>
      </c>
      <c r="G398" s="219"/>
      <c r="H398" s="219"/>
      <c r="I398" s="219"/>
      <c r="J398" s="219"/>
      <c r="K398" s="226"/>
      <c r="L398" s="226"/>
    </row>
    <row r="399" spans="1:12" hidden="1">
      <c r="A399" s="99"/>
      <c r="B399" s="99" t="s">
        <v>612</v>
      </c>
      <c r="C399" s="99" t="s">
        <v>615</v>
      </c>
      <c r="D399" s="133">
        <v>247</v>
      </c>
      <c r="E399" s="167">
        <v>1.9</v>
      </c>
      <c r="F399" s="255">
        <f t="shared" si="31"/>
        <v>469.29999999999995</v>
      </c>
      <c r="G399" s="219"/>
      <c r="H399" s="219"/>
      <c r="I399" s="219"/>
      <c r="J399" s="219"/>
      <c r="K399" s="226"/>
      <c r="L399" s="226"/>
    </row>
    <row r="400" spans="1:12" hidden="1">
      <c r="A400" s="99"/>
      <c r="B400" s="99" t="s">
        <v>616</v>
      </c>
      <c r="C400" s="99" t="s">
        <v>617</v>
      </c>
      <c r="D400" s="133">
        <v>495</v>
      </c>
      <c r="E400" s="167">
        <v>1.9</v>
      </c>
      <c r="F400" s="255">
        <f t="shared" si="31"/>
        <v>940.5</v>
      </c>
      <c r="G400" s="219"/>
      <c r="H400" s="219"/>
      <c r="I400" s="219"/>
      <c r="J400" s="219"/>
      <c r="K400" s="226"/>
      <c r="L400" s="226"/>
    </row>
    <row r="401" spans="1:12" hidden="1">
      <c r="A401" s="99"/>
      <c r="B401" s="99" t="s">
        <v>616</v>
      </c>
      <c r="C401" s="99" t="s">
        <v>618</v>
      </c>
      <c r="D401" s="133">
        <v>441</v>
      </c>
      <c r="E401" s="167">
        <v>1.9</v>
      </c>
      <c r="F401" s="255">
        <f t="shared" si="31"/>
        <v>837.9</v>
      </c>
      <c r="G401" s="219"/>
      <c r="H401" s="219"/>
      <c r="I401" s="219"/>
      <c r="J401" s="219"/>
      <c r="K401" s="226"/>
      <c r="L401" s="226"/>
    </row>
    <row r="402" spans="1:12" hidden="1">
      <c r="A402" s="99"/>
      <c r="B402" s="99" t="s">
        <v>616</v>
      </c>
      <c r="C402" s="99" t="s">
        <v>619</v>
      </c>
      <c r="D402" s="133">
        <v>344</v>
      </c>
      <c r="E402" s="167">
        <v>1.9</v>
      </c>
      <c r="F402" s="255">
        <f t="shared" si="31"/>
        <v>653.6</v>
      </c>
      <c r="G402" s="219"/>
      <c r="H402" s="219"/>
      <c r="I402" s="219"/>
      <c r="J402" s="219"/>
      <c r="K402" s="226"/>
      <c r="L402" s="226"/>
    </row>
    <row r="403" spans="1:12" hidden="1">
      <c r="A403" s="99"/>
      <c r="B403" s="99" t="s">
        <v>620</v>
      </c>
      <c r="C403" s="99" t="s">
        <v>621</v>
      </c>
      <c r="D403" s="133">
        <v>313</v>
      </c>
      <c r="E403" s="167">
        <v>1.9</v>
      </c>
      <c r="F403" s="255">
        <f t="shared" si="31"/>
        <v>594.69999999999993</v>
      </c>
      <c r="G403" s="219"/>
      <c r="H403" s="219"/>
      <c r="I403" s="219"/>
      <c r="J403" s="219"/>
      <c r="K403" s="226"/>
      <c r="L403" s="226"/>
    </row>
    <row r="404" spans="1:12" hidden="1">
      <c r="A404" s="99"/>
      <c r="B404" s="99" t="s">
        <v>620</v>
      </c>
      <c r="C404" s="99" t="s">
        <v>622</v>
      </c>
      <c r="D404" s="133">
        <v>245</v>
      </c>
      <c r="E404" s="167">
        <v>1.9</v>
      </c>
      <c r="F404" s="255">
        <f t="shared" si="31"/>
        <v>465.5</v>
      </c>
      <c r="G404" s="219"/>
      <c r="H404" s="219"/>
      <c r="I404" s="219"/>
      <c r="J404" s="219"/>
      <c r="K404" s="226"/>
      <c r="L404" s="226"/>
    </row>
    <row r="405" spans="1:12" hidden="1">
      <c r="A405" s="99"/>
      <c r="B405" s="99" t="s">
        <v>620</v>
      </c>
      <c r="C405" s="99" t="s">
        <v>623</v>
      </c>
      <c r="D405" s="133">
        <v>83</v>
      </c>
      <c r="E405" s="167">
        <v>1.9</v>
      </c>
      <c r="F405" s="255">
        <f t="shared" si="31"/>
        <v>157.69999999999999</v>
      </c>
      <c r="G405" s="219"/>
      <c r="H405" s="219"/>
      <c r="I405" s="219"/>
      <c r="J405" s="219"/>
      <c r="K405" s="226"/>
      <c r="L405" s="226"/>
    </row>
    <row r="406" spans="1:12" hidden="1">
      <c r="A406" s="99"/>
      <c r="B406" s="99" t="s">
        <v>624</v>
      </c>
      <c r="C406" s="99" t="s">
        <v>625</v>
      </c>
      <c r="D406" s="133">
        <v>234</v>
      </c>
      <c r="E406" s="167">
        <v>1.61</v>
      </c>
      <c r="F406" s="255">
        <f t="shared" si="31"/>
        <v>376.74</v>
      </c>
      <c r="G406" s="219"/>
      <c r="H406" s="219"/>
      <c r="I406" s="219"/>
      <c r="J406" s="219"/>
      <c r="K406" s="226"/>
      <c r="L406" s="226"/>
    </row>
    <row r="407" spans="1:12" hidden="1">
      <c r="A407" s="99"/>
      <c r="B407" s="99" t="s">
        <v>624</v>
      </c>
      <c r="C407" s="99" t="s">
        <v>626</v>
      </c>
      <c r="D407" s="133">
        <v>324</v>
      </c>
      <c r="E407" s="167">
        <v>1.61</v>
      </c>
      <c r="F407" s="255">
        <f t="shared" si="31"/>
        <v>521.64</v>
      </c>
      <c r="G407" s="219"/>
      <c r="H407" s="219"/>
      <c r="I407" s="219"/>
      <c r="J407" s="219"/>
      <c r="K407" s="226"/>
      <c r="L407" s="226"/>
    </row>
    <row r="408" spans="1:12" hidden="1">
      <c r="A408" s="99"/>
      <c r="B408" s="99" t="s">
        <v>624</v>
      </c>
      <c r="C408" s="99" t="s">
        <v>627</v>
      </c>
      <c r="D408" s="133">
        <v>156</v>
      </c>
      <c r="E408" s="167">
        <v>1.61</v>
      </c>
      <c r="F408" s="255">
        <f t="shared" si="31"/>
        <v>251.16000000000003</v>
      </c>
      <c r="G408" s="219"/>
      <c r="H408" s="219"/>
      <c r="I408" s="219"/>
      <c r="J408" s="219"/>
      <c r="K408" s="226"/>
      <c r="L408" s="226"/>
    </row>
    <row r="409" spans="1:12" hidden="1">
      <c r="A409" s="99"/>
      <c r="B409" s="99"/>
      <c r="C409" s="99"/>
      <c r="D409" s="133"/>
      <c r="E409" s="167"/>
      <c r="F409" s="255"/>
      <c r="G409" s="219"/>
      <c r="H409" s="219"/>
      <c r="I409" s="219"/>
      <c r="J409" s="219"/>
      <c r="K409" s="226"/>
      <c r="L409" s="226"/>
    </row>
    <row r="410" spans="1:12" hidden="1">
      <c r="A410" s="99"/>
      <c r="B410" s="99" t="s">
        <v>628</v>
      </c>
      <c r="C410" s="99" t="s">
        <v>629</v>
      </c>
      <c r="D410" s="133">
        <v>249</v>
      </c>
      <c r="E410" s="167">
        <v>2.0499999999999998</v>
      </c>
      <c r="F410" s="255">
        <f>D410*E410</f>
        <v>510.44999999999993</v>
      </c>
      <c r="G410" s="219"/>
      <c r="H410" s="219"/>
      <c r="I410" s="219"/>
      <c r="J410" s="219"/>
      <c r="K410" s="226"/>
      <c r="L410" s="226"/>
    </row>
    <row r="411" spans="1:12" hidden="1">
      <c r="A411" s="99" t="s">
        <v>803</v>
      </c>
      <c r="B411" s="99" t="s">
        <v>628</v>
      </c>
      <c r="C411" s="99" t="s">
        <v>630</v>
      </c>
      <c r="D411" s="133">
        <v>169</v>
      </c>
      <c r="E411" s="167">
        <v>2.0499999999999998</v>
      </c>
      <c r="F411" s="255">
        <f t="shared" ref="F411:F418" si="32">D411*E411</f>
        <v>346.45</v>
      </c>
      <c r="G411" s="219"/>
      <c r="H411" s="219"/>
      <c r="I411" s="219"/>
      <c r="J411" s="219"/>
      <c r="K411" s="226"/>
      <c r="L411" s="226"/>
    </row>
    <row r="412" spans="1:12" hidden="1">
      <c r="A412" s="99"/>
      <c r="B412" s="99" t="s">
        <v>628</v>
      </c>
      <c r="C412" s="99" t="s">
        <v>631</v>
      </c>
      <c r="D412" s="133">
        <v>432</v>
      </c>
      <c r="E412" s="167">
        <v>2.0499999999999998</v>
      </c>
      <c r="F412" s="255">
        <f t="shared" si="32"/>
        <v>885.59999999999991</v>
      </c>
      <c r="G412" s="219"/>
      <c r="H412" s="219"/>
      <c r="I412" s="219"/>
      <c r="J412" s="219"/>
      <c r="K412" s="226"/>
      <c r="L412" s="226"/>
    </row>
    <row r="413" spans="1:12" hidden="1">
      <c r="A413" s="99"/>
      <c r="B413" s="99" t="s">
        <v>632</v>
      </c>
      <c r="C413" s="99" t="s">
        <v>633</v>
      </c>
      <c r="D413" s="133">
        <v>600</v>
      </c>
      <c r="E413" s="167">
        <v>1.95</v>
      </c>
      <c r="F413" s="255">
        <f t="shared" si="32"/>
        <v>1170</v>
      </c>
      <c r="G413" s="219"/>
      <c r="H413" s="219"/>
      <c r="I413" s="219"/>
      <c r="J413" s="219"/>
      <c r="K413" s="226"/>
      <c r="L413" s="226"/>
    </row>
    <row r="414" spans="1:12" hidden="1">
      <c r="A414" s="99"/>
      <c r="B414" s="99" t="s">
        <v>632</v>
      </c>
      <c r="C414" s="99" t="s">
        <v>634</v>
      </c>
      <c r="D414" s="133">
        <v>434</v>
      </c>
      <c r="E414" s="167">
        <v>1.95</v>
      </c>
      <c r="F414" s="255">
        <f t="shared" si="32"/>
        <v>846.3</v>
      </c>
      <c r="G414" s="219"/>
      <c r="H414" s="219"/>
      <c r="I414" s="219"/>
      <c r="J414" s="219"/>
      <c r="K414" s="226"/>
      <c r="L414" s="226"/>
    </row>
    <row r="415" spans="1:12" hidden="1">
      <c r="A415" s="99"/>
      <c r="B415" s="99" t="s">
        <v>632</v>
      </c>
      <c r="C415" s="99" t="s">
        <v>635</v>
      </c>
      <c r="D415" s="133">
        <v>1152</v>
      </c>
      <c r="E415" s="167">
        <v>1.95</v>
      </c>
      <c r="F415" s="255">
        <f t="shared" si="32"/>
        <v>2246.4</v>
      </c>
      <c r="G415" s="219"/>
      <c r="H415" s="219"/>
      <c r="I415" s="219"/>
      <c r="J415" s="219"/>
      <c r="K415" s="226"/>
      <c r="L415" s="226"/>
    </row>
    <row r="416" spans="1:12" hidden="1">
      <c r="A416" s="99"/>
      <c r="B416" s="99" t="s">
        <v>636</v>
      </c>
      <c r="C416" s="99" t="s">
        <v>637</v>
      </c>
      <c r="D416" s="133">
        <v>432</v>
      </c>
      <c r="E416" s="167">
        <v>2</v>
      </c>
      <c r="F416" s="255">
        <f t="shared" si="32"/>
        <v>864</v>
      </c>
      <c r="G416" s="219"/>
      <c r="H416" s="219"/>
      <c r="I416" s="219"/>
      <c r="J416" s="219"/>
      <c r="K416" s="226"/>
      <c r="L416" s="226"/>
    </row>
    <row r="417" spans="1:12" hidden="1">
      <c r="A417" s="99"/>
      <c r="B417" s="99" t="s">
        <v>636</v>
      </c>
      <c r="C417" s="99" t="s">
        <v>638</v>
      </c>
      <c r="D417" s="133">
        <v>295</v>
      </c>
      <c r="E417" s="167">
        <v>2</v>
      </c>
      <c r="F417" s="255">
        <f t="shared" si="32"/>
        <v>590</v>
      </c>
      <c r="G417" s="219"/>
      <c r="H417" s="219"/>
      <c r="I417" s="219"/>
      <c r="J417" s="219"/>
      <c r="K417" s="226"/>
      <c r="L417" s="226"/>
    </row>
    <row r="418" spans="1:12" hidden="1">
      <c r="A418" s="99"/>
      <c r="B418" s="99" t="s">
        <v>636</v>
      </c>
      <c r="C418" s="99" t="s">
        <v>639</v>
      </c>
      <c r="D418" s="133">
        <v>756</v>
      </c>
      <c r="E418" s="167">
        <v>2</v>
      </c>
      <c r="F418" s="255">
        <f t="shared" si="32"/>
        <v>1512</v>
      </c>
      <c r="G418" s="219"/>
      <c r="H418" s="219"/>
      <c r="I418" s="219"/>
      <c r="J418" s="219"/>
      <c r="K418" s="226"/>
      <c r="L418" s="226"/>
    </row>
    <row r="419" spans="1:12" hidden="1">
      <c r="A419" s="99"/>
      <c r="B419" s="99"/>
      <c r="C419" s="99"/>
      <c r="D419" s="133"/>
      <c r="E419" s="167"/>
      <c r="F419" s="255"/>
      <c r="G419" s="219"/>
      <c r="H419" s="219"/>
      <c r="I419" s="219"/>
      <c r="J419" s="219"/>
      <c r="K419" s="226"/>
      <c r="L419" s="226"/>
    </row>
    <row r="420" spans="1:12" hidden="1">
      <c r="A420" s="99"/>
      <c r="B420" s="99" t="s">
        <v>640</v>
      </c>
      <c r="C420" s="99" t="s">
        <v>641</v>
      </c>
      <c r="D420" s="133">
        <v>780</v>
      </c>
      <c r="E420" s="167">
        <v>3.18</v>
      </c>
      <c r="F420" s="255">
        <f>D420*E420</f>
        <v>2480.4</v>
      </c>
      <c r="G420" s="219"/>
      <c r="H420" s="219"/>
      <c r="I420" s="219"/>
      <c r="J420" s="219"/>
      <c r="K420" s="226"/>
      <c r="L420" s="226"/>
    </row>
    <row r="421" spans="1:12" hidden="1">
      <c r="A421" s="99" t="s">
        <v>804</v>
      </c>
      <c r="B421" s="99" t="s">
        <v>640</v>
      </c>
      <c r="C421" s="99" t="s">
        <v>642</v>
      </c>
      <c r="D421" s="133">
        <v>1152</v>
      </c>
      <c r="E421" s="167">
        <v>3.18</v>
      </c>
      <c r="F421" s="255">
        <f>D421*E421</f>
        <v>3663.36</v>
      </c>
      <c r="G421" s="219"/>
      <c r="H421" s="219"/>
      <c r="I421" s="219"/>
      <c r="J421" s="219"/>
      <c r="K421" s="226"/>
      <c r="L421" s="226"/>
    </row>
    <row r="422" spans="1:12" hidden="1">
      <c r="A422" s="99"/>
      <c r="B422" s="99" t="s">
        <v>640</v>
      </c>
      <c r="C422" s="99" t="s">
        <v>643</v>
      </c>
      <c r="D422" s="133">
        <v>484</v>
      </c>
      <c r="E422" s="167">
        <v>3.18</v>
      </c>
      <c r="F422" s="255">
        <f>D422*E422</f>
        <v>1539.1200000000001</v>
      </c>
      <c r="G422" s="219"/>
      <c r="H422" s="219"/>
      <c r="I422" s="219"/>
      <c r="J422" s="219"/>
      <c r="K422" s="226"/>
      <c r="L422" s="226"/>
    </row>
    <row r="423" spans="1:12" hidden="1">
      <c r="A423" s="99"/>
      <c r="B423" s="99" t="s">
        <v>644</v>
      </c>
      <c r="C423" s="99" t="s">
        <v>645</v>
      </c>
      <c r="D423" s="133">
        <v>300</v>
      </c>
      <c r="E423" s="167">
        <v>3.18</v>
      </c>
      <c r="F423" s="255">
        <f>D423*E423</f>
        <v>954</v>
      </c>
      <c r="G423" s="219"/>
      <c r="H423" s="219"/>
      <c r="I423" s="219"/>
      <c r="J423" s="219"/>
      <c r="K423" s="226"/>
      <c r="L423" s="226"/>
    </row>
    <row r="424" spans="1:12" hidden="1">
      <c r="A424" s="99"/>
      <c r="B424" s="99"/>
      <c r="C424" s="99"/>
      <c r="D424" s="133"/>
      <c r="E424" s="167"/>
      <c r="F424" s="255"/>
      <c r="G424" s="219"/>
      <c r="H424" s="219"/>
      <c r="I424" s="219"/>
      <c r="J424" s="219"/>
      <c r="K424" s="226"/>
      <c r="L424" s="226"/>
    </row>
    <row r="425" spans="1:12" hidden="1">
      <c r="A425" s="99"/>
      <c r="B425" s="99" t="s">
        <v>646</v>
      </c>
      <c r="C425" s="99" t="s">
        <v>647</v>
      </c>
      <c r="D425" s="133">
        <v>1547</v>
      </c>
      <c r="E425" s="167">
        <v>3.86</v>
      </c>
      <c r="F425" s="255">
        <f>D425*E425</f>
        <v>5971.42</v>
      </c>
      <c r="G425" s="219"/>
      <c r="H425" s="219"/>
      <c r="I425" s="219"/>
      <c r="J425" s="219"/>
      <c r="K425" s="226"/>
      <c r="L425" s="226"/>
    </row>
    <row r="426" spans="1:12" hidden="1">
      <c r="A426" s="99" t="s">
        <v>805</v>
      </c>
      <c r="B426" s="99" t="s">
        <v>646</v>
      </c>
      <c r="C426" s="99" t="s">
        <v>648</v>
      </c>
      <c r="D426" s="133">
        <v>1024</v>
      </c>
      <c r="E426" s="167">
        <v>3.86</v>
      </c>
      <c r="F426" s="255">
        <f>D426*E426</f>
        <v>3952.64</v>
      </c>
      <c r="G426" s="219"/>
      <c r="H426" s="219"/>
      <c r="I426" s="219"/>
      <c r="J426" s="219"/>
      <c r="K426" s="226"/>
      <c r="L426" s="226"/>
    </row>
    <row r="427" spans="1:12" hidden="1">
      <c r="A427" s="99"/>
      <c r="B427" s="99" t="s">
        <v>646</v>
      </c>
      <c r="C427" s="99" t="s">
        <v>649</v>
      </c>
      <c r="D427" s="133">
        <v>726</v>
      </c>
      <c r="E427" s="167">
        <v>3.86</v>
      </c>
      <c r="F427" s="255">
        <f>D427*E427</f>
        <v>2802.36</v>
      </c>
      <c r="G427" s="219"/>
      <c r="H427" s="219"/>
      <c r="I427" s="219"/>
      <c r="J427" s="219"/>
      <c r="K427" s="226"/>
      <c r="L427" s="226"/>
    </row>
    <row r="428" spans="1:12" hidden="1">
      <c r="A428" s="99"/>
      <c r="B428" s="99" t="s">
        <v>650</v>
      </c>
      <c r="C428" s="99" t="s">
        <v>651</v>
      </c>
      <c r="D428" s="133">
        <v>540</v>
      </c>
      <c r="E428" s="167">
        <v>3.86</v>
      </c>
      <c r="F428" s="255">
        <f>D428*E428</f>
        <v>2084.4</v>
      </c>
      <c r="G428" s="219"/>
      <c r="H428" s="219"/>
      <c r="I428" s="219"/>
      <c r="J428" s="219"/>
      <c r="K428" s="226"/>
      <c r="L428" s="226"/>
    </row>
    <row r="429" spans="1:12" hidden="1">
      <c r="A429" s="99"/>
      <c r="B429" s="99"/>
      <c r="C429" s="99"/>
      <c r="D429" s="133"/>
      <c r="E429" s="167"/>
      <c r="F429" s="255"/>
      <c r="G429" s="219"/>
      <c r="H429" s="219"/>
      <c r="I429" s="219"/>
      <c r="J429" s="219"/>
      <c r="K429" s="226"/>
      <c r="L429" s="226"/>
    </row>
    <row r="430" spans="1:12" hidden="1">
      <c r="A430" s="99"/>
      <c r="B430" s="99" t="s">
        <v>652</v>
      </c>
      <c r="C430" s="99" t="s">
        <v>653</v>
      </c>
      <c r="D430" s="133">
        <v>448</v>
      </c>
      <c r="E430" s="167">
        <v>3.98</v>
      </c>
      <c r="F430" s="255">
        <f t="shared" ref="F430:F435" si="33">D430*E430</f>
        <v>1783.04</v>
      </c>
      <c r="G430" s="219"/>
      <c r="H430" s="219"/>
      <c r="I430" s="219"/>
      <c r="J430" s="219"/>
      <c r="K430" s="226"/>
      <c r="L430" s="226"/>
    </row>
    <row r="431" spans="1:12" hidden="1">
      <c r="A431" s="99" t="s">
        <v>806</v>
      </c>
      <c r="B431" s="99" t="s">
        <v>652</v>
      </c>
      <c r="C431" s="99" t="s">
        <v>654</v>
      </c>
      <c r="D431" s="133">
        <v>1760</v>
      </c>
      <c r="E431" s="167">
        <v>3.98</v>
      </c>
      <c r="F431" s="255">
        <f t="shared" si="33"/>
        <v>7004.8</v>
      </c>
      <c r="G431" s="219"/>
      <c r="H431" s="219"/>
      <c r="I431" s="219"/>
      <c r="J431" s="219"/>
      <c r="K431" s="226"/>
      <c r="L431" s="226"/>
    </row>
    <row r="432" spans="1:12" hidden="1">
      <c r="A432" s="99"/>
      <c r="B432" s="99" t="s">
        <v>652</v>
      </c>
      <c r="C432" s="99" t="s">
        <v>655</v>
      </c>
      <c r="D432" s="133">
        <v>601</v>
      </c>
      <c r="E432" s="167">
        <v>3.98</v>
      </c>
      <c r="F432" s="255">
        <f t="shared" si="33"/>
        <v>2391.98</v>
      </c>
      <c r="G432" s="219"/>
      <c r="H432" s="219"/>
      <c r="I432" s="219"/>
      <c r="J432" s="219"/>
      <c r="K432" s="226"/>
      <c r="L432" s="226"/>
    </row>
    <row r="433" spans="1:12" hidden="1">
      <c r="A433" s="99"/>
      <c r="B433" s="99" t="s">
        <v>656</v>
      </c>
      <c r="C433" s="99" t="s">
        <v>657</v>
      </c>
      <c r="D433" s="133">
        <v>277</v>
      </c>
      <c r="E433" s="167">
        <v>3.86</v>
      </c>
      <c r="F433" s="255">
        <f t="shared" si="33"/>
        <v>1069.22</v>
      </c>
      <c r="G433" s="219"/>
      <c r="H433" s="219"/>
      <c r="I433" s="219"/>
      <c r="J433" s="219"/>
      <c r="K433" s="226"/>
      <c r="L433" s="226"/>
    </row>
    <row r="434" spans="1:12" hidden="1">
      <c r="A434" s="99"/>
      <c r="B434" s="99" t="s">
        <v>656</v>
      </c>
      <c r="C434" s="99" t="s">
        <v>658</v>
      </c>
      <c r="D434" s="133">
        <v>816</v>
      </c>
      <c r="E434" s="167">
        <v>3.86</v>
      </c>
      <c r="F434" s="255">
        <f t="shared" si="33"/>
        <v>3149.7599999999998</v>
      </c>
      <c r="G434" s="219"/>
      <c r="H434" s="219"/>
      <c r="I434" s="219"/>
      <c r="J434" s="219"/>
      <c r="K434" s="226"/>
      <c r="L434" s="226"/>
    </row>
    <row r="435" spans="1:12" hidden="1">
      <c r="A435" s="99"/>
      <c r="B435" s="99" t="s">
        <v>656</v>
      </c>
      <c r="C435" s="99" t="s">
        <v>659</v>
      </c>
      <c r="D435" s="133">
        <v>399</v>
      </c>
      <c r="E435" s="167">
        <v>3.86</v>
      </c>
      <c r="F435" s="255">
        <f t="shared" si="33"/>
        <v>1540.1399999999999</v>
      </c>
      <c r="G435" s="219"/>
      <c r="H435" s="219"/>
      <c r="I435" s="219"/>
      <c r="J435" s="219"/>
      <c r="K435" s="226"/>
      <c r="L435" s="226"/>
    </row>
    <row r="436" spans="1:12" hidden="1">
      <c r="A436" s="99"/>
      <c r="B436" s="99"/>
      <c r="C436" s="99"/>
      <c r="D436" s="133"/>
      <c r="E436" s="167"/>
      <c r="F436" s="255"/>
      <c r="G436" s="219"/>
      <c r="H436" s="219"/>
      <c r="I436" s="219"/>
      <c r="J436" s="219"/>
      <c r="K436" s="226"/>
      <c r="L436" s="226"/>
    </row>
    <row r="437" spans="1:12" hidden="1">
      <c r="A437" s="99"/>
      <c r="B437" s="99" t="s">
        <v>660</v>
      </c>
      <c r="C437" s="99" t="s">
        <v>661</v>
      </c>
      <c r="D437" s="133">
        <v>880</v>
      </c>
      <c r="E437" s="167">
        <v>4.3099999999999996</v>
      </c>
      <c r="F437" s="255">
        <f>D437*E437</f>
        <v>3792.7999999999997</v>
      </c>
      <c r="G437" s="219"/>
      <c r="H437" s="219"/>
      <c r="I437" s="219"/>
      <c r="J437" s="219"/>
      <c r="K437" s="226"/>
      <c r="L437" s="226"/>
    </row>
    <row r="438" spans="1:12" hidden="1">
      <c r="A438" s="99" t="s">
        <v>807</v>
      </c>
      <c r="B438" s="99" t="s">
        <v>660</v>
      </c>
      <c r="C438" s="99" t="s">
        <v>662</v>
      </c>
      <c r="D438" s="133">
        <v>1312</v>
      </c>
      <c r="E438" s="167">
        <v>4.3099999999999996</v>
      </c>
      <c r="F438" s="255">
        <f t="shared" ref="F438:F443" si="34">D438*E438</f>
        <v>5654.7199999999993</v>
      </c>
      <c r="G438" s="219"/>
      <c r="H438" s="219"/>
      <c r="I438" s="219"/>
      <c r="J438" s="219"/>
      <c r="K438" s="226"/>
      <c r="L438" s="226"/>
    </row>
    <row r="439" spans="1:12" hidden="1">
      <c r="A439" s="99"/>
      <c r="B439" s="99" t="s">
        <v>660</v>
      </c>
      <c r="C439" s="99" t="s">
        <v>663</v>
      </c>
      <c r="D439" s="133">
        <v>440</v>
      </c>
      <c r="E439" s="167">
        <v>4.3099999999999996</v>
      </c>
      <c r="F439" s="255">
        <f t="shared" si="34"/>
        <v>1896.3999999999999</v>
      </c>
      <c r="G439" s="219"/>
      <c r="H439" s="219"/>
      <c r="I439" s="219"/>
      <c r="J439" s="219"/>
      <c r="K439" s="226"/>
      <c r="L439" s="226"/>
    </row>
    <row r="440" spans="1:12" hidden="1">
      <c r="A440" s="99"/>
      <c r="B440" s="99" t="s">
        <v>664</v>
      </c>
      <c r="C440" s="99" t="s">
        <v>665</v>
      </c>
      <c r="D440" s="133">
        <v>359</v>
      </c>
      <c r="E440" s="167">
        <v>3.89</v>
      </c>
      <c r="F440" s="255">
        <f t="shared" si="34"/>
        <v>1396.51</v>
      </c>
      <c r="G440" s="219"/>
      <c r="H440" s="219"/>
      <c r="I440" s="219"/>
      <c r="J440" s="219"/>
      <c r="K440" s="226"/>
      <c r="L440" s="226"/>
    </row>
    <row r="441" spans="1:12" hidden="1">
      <c r="A441" s="99"/>
      <c r="B441" s="99" t="s">
        <v>666</v>
      </c>
      <c r="C441" s="99" t="s">
        <v>667</v>
      </c>
      <c r="D441" s="133">
        <v>695</v>
      </c>
      <c r="E441" s="167">
        <v>4.01</v>
      </c>
      <c r="F441" s="255">
        <f t="shared" si="34"/>
        <v>2786.95</v>
      </c>
      <c r="G441" s="219"/>
      <c r="H441" s="219"/>
      <c r="I441" s="219"/>
      <c r="J441" s="219"/>
      <c r="K441" s="226"/>
      <c r="L441" s="226"/>
    </row>
    <row r="442" spans="1:12" hidden="1">
      <c r="A442" s="99"/>
      <c r="B442" s="99" t="s">
        <v>666</v>
      </c>
      <c r="C442" s="99" t="s">
        <v>668</v>
      </c>
      <c r="D442" s="133">
        <v>688</v>
      </c>
      <c r="E442" s="167">
        <v>4.01</v>
      </c>
      <c r="F442" s="255">
        <f t="shared" si="34"/>
        <v>2758.8799999999997</v>
      </c>
      <c r="G442" s="219"/>
      <c r="H442" s="219"/>
      <c r="I442" s="219"/>
      <c r="J442" s="219"/>
      <c r="K442" s="226"/>
      <c r="L442" s="226"/>
    </row>
    <row r="443" spans="1:12" hidden="1">
      <c r="A443" s="99"/>
      <c r="B443" s="99" t="s">
        <v>666</v>
      </c>
      <c r="C443" s="99" t="s">
        <v>669</v>
      </c>
      <c r="D443" s="133">
        <v>359</v>
      </c>
      <c r="E443" s="167">
        <v>4.01</v>
      </c>
      <c r="F443" s="255">
        <f t="shared" si="34"/>
        <v>1439.59</v>
      </c>
      <c r="G443" s="219"/>
      <c r="H443" s="219"/>
      <c r="I443" s="219"/>
      <c r="J443" s="219"/>
      <c r="K443" s="226"/>
      <c r="L443" s="226"/>
    </row>
    <row r="444" spans="1:12" hidden="1">
      <c r="A444" s="99"/>
      <c r="B444" s="99"/>
      <c r="C444" s="99"/>
      <c r="D444" s="133"/>
      <c r="E444" s="167"/>
      <c r="F444" s="255"/>
      <c r="G444" s="219"/>
      <c r="H444" s="219"/>
      <c r="I444" s="219"/>
      <c r="J444" s="219"/>
      <c r="K444" s="226"/>
      <c r="L444" s="226"/>
    </row>
    <row r="445" spans="1:12" hidden="1">
      <c r="A445" s="99"/>
      <c r="B445" s="99" t="s">
        <v>670</v>
      </c>
      <c r="C445" s="99" t="s">
        <v>671</v>
      </c>
      <c r="D445" s="133">
        <v>554</v>
      </c>
      <c r="E445" s="167">
        <v>5.5</v>
      </c>
      <c r="F445" s="255">
        <f t="shared" ref="F445:F450" si="35">D445*E445</f>
        <v>3047</v>
      </c>
      <c r="G445" s="219"/>
      <c r="H445" s="219"/>
      <c r="I445" s="219"/>
      <c r="J445" s="219"/>
      <c r="K445" s="226"/>
      <c r="L445" s="226"/>
    </row>
    <row r="446" spans="1:12" hidden="1">
      <c r="A446" s="99" t="s">
        <v>808</v>
      </c>
      <c r="B446" s="99" t="s">
        <v>670</v>
      </c>
      <c r="C446" s="99" t="s">
        <v>672</v>
      </c>
      <c r="D446" s="133">
        <v>1648</v>
      </c>
      <c r="E446" s="167">
        <v>5.5</v>
      </c>
      <c r="F446" s="255">
        <f t="shared" si="35"/>
        <v>9064</v>
      </c>
      <c r="G446" s="219"/>
      <c r="H446" s="219"/>
      <c r="I446" s="219"/>
      <c r="J446" s="219"/>
      <c r="K446" s="226"/>
      <c r="L446" s="226"/>
    </row>
    <row r="447" spans="1:12" hidden="1">
      <c r="A447" s="99"/>
      <c r="B447" s="99" t="s">
        <v>670</v>
      </c>
      <c r="C447" s="99" t="s">
        <v>673</v>
      </c>
      <c r="D447" s="133">
        <v>451</v>
      </c>
      <c r="E447" s="167">
        <v>5.5</v>
      </c>
      <c r="F447" s="255">
        <f t="shared" si="35"/>
        <v>2480.5</v>
      </c>
      <c r="G447" s="219"/>
      <c r="H447" s="219"/>
      <c r="I447" s="219"/>
      <c r="J447" s="219"/>
      <c r="K447" s="226"/>
      <c r="L447" s="226"/>
    </row>
    <row r="448" spans="1:12" hidden="1">
      <c r="A448" s="99"/>
      <c r="B448" s="99" t="s">
        <v>674</v>
      </c>
      <c r="C448" s="99" t="s">
        <v>675</v>
      </c>
      <c r="D448" s="133">
        <v>330</v>
      </c>
      <c r="E448" s="167">
        <v>5.6</v>
      </c>
      <c r="F448" s="255">
        <f t="shared" si="35"/>
        <v>1847.9999999999998</v>
      </c>
      <c r="G448" s="219"/>
      <c r="H448" s="219"/>
      <c r="I448" s="219"/>
      <c r="J448" s="219"/>
      <c r="K448" s="226"/>
      <c r="L448" s="226"/>
    </row>
    <row r="449" spans="1:12" hidden="1">
      <c r="A449" s="99"/>
      <c r="B449" s="99" t="s">
        <v>674</v>
      </c>
      <c r="C449" s="99" t="s">
        <v>676</v>
      </c>
      <c r="D449" s="133">
        <v>768</v>
      </c>
      <c r="E449" s="167">
        <v>5.6</v>
      </c>
      <c r="F449" s="255">
        <f t="shared" si="35"/>
        <v>4300.7999999999993</v>
      </c>
      <c r="G449" s="219"/>
      <c r="H449" s="219"/>
      <c r="I449" s="219"/>
      <c r="J449" s="219"/>
      <c r="K449" s="226"/>
      <c r="L449" s="226"/>
    </row>
    <row r="450" spans="1:12" hidden="1">
      <c r="A450" s="99"/>
      <c r="B450" s="99" t="s">
        <v>674</v>
      </c>
      <c r="C450" s="99" t="s">
        <v>677</v>
      </c>
      <c r="D450" s="133">
        <v>600</v>
      </c>
      <c r="E450" s="167">
        <v>5.6</v>
      </c>
      <c r="F450" s="255">
        <f t="shared" si="35"/>
        <v>3360</v>
      </c>
      <c r="G450" s="219"/>
      <c r="H450" s="219"/>
      <c r="I450" s="219"/>
      <c r="J450" s="219"/>
      <c r="K450" s="226"/>
      <c r="L450" s="226"/>
    </row>
    <row r="451" spans="1:12" hidden="1">
      <c r="A451" s="99"/>
      <c r="B451" s="99"/>
      <c r="C451" s="99"/>
      <c r="D451" s="133"/>
      <c r="E451" s="167"/>
      <c r="F451" s="255"/>
      <c r="G451" s="219"/>
      <c r="H451" s="219"/>
      <c r="I451" s="219"/>
      <c r="J451" s="219"/>
      <c r="K451" s="226"/>
      <c r="L451" s="226"/>
    </row>
    <row r="452" spans="1:12" hidden="1">
      <c r="A452" s="99"/>
      <c r="B452" s="99"/>
      <c r="C452" s="99"/>
      <c r="D452" s="133">
        <f>SUM(D347:D451)</f>
        <v>63822</v>
      </c>
      <c r="E452" s="167"/>
      <c r="F452" s="255">
        <f>SUM(F346:F451)</f>
        <v>150213.56999999995</v>
      </c>
      <c r="G452" s="219"/>
      <c r="H452" s="219"/>
      <c r="I452" s="219"/>
      <c r="J452" s="219"/>
      <c r="K452" s="226"/>
      <c r="L452" s="226"/>
    </row>
    <row r="454" spans="1:12">
      <c r="A454" s="226">
        <v>2003</v>
      </c>
      <c r="B454" s="226">
        <v>1603</v>
      </c>
      <c r="C454" s="226">
        <v>238700</v>
      </c>
      <c r="D454" s="247">
        <v>3256</v>
      </c>
      <c r="E454" s="227">
        <v>1.36</v>
      </c>
      <c r="F454" s="256">
        <f t="shared" ref="F454:F517" si="36">D454*E454</f>
        <v>4428.1600000000008</v>
      </c>
      <c r="G454" s="219">
        <v>43472</v>
      </c>
      <c r="H454" s="219">
        <v>43488</v>
      </c>
      <c r="I454" s="219">
        <v>43495</v>
      </c>
      <c r="J454" s="218">
        <f>H454+60</f>
        <v>43548</v>
      </c>
      <c r="K454" s="99" t="s">
        <v>750</v>
      </c>
      <c r="L454" s="226" t="s">
        <v>809</v>
      </c>
    </row>
    <row r="455" spans="1:12">
      <c r="A455" s="226" t="s">
        <v>810</v>
      </c>
      <c r="B455" s="226"/>
      <c r="C455" s="226">
        <v>238765</v>
      </c>
      <c r="D455" s="247">
        <v>2228</v>
      </c>
      <c r="E455" s="227">
        <v>1.36</v>
      </c>
      <c r="F455" s="256">
        <f t="shared" si="36"/>
        <v>3030.0800000000004</v>
      </c>
      <c r="G455" s="219"/>
      <c r="H455" s="219" t="s">
        <v>811</v>
      </c>
      <c r="I455" s="219"/>
      <c r="J455" s="219"/>
      <c r="K455" s="226"/>
      <c r="L455" s="226"/>
    </row>
    <row r="456" spans="1:12">
      <c r="A456" s="226"/>
      <c r="B456" s="226">
        <v>1604</v>
      </c>
      <c r="C456" s="226">
        <v>238664</v>
      </c>
      <c r="D456" s="247">
        <v>2189</v>
      </c>
      <c r="E456" s="227">
        <v>1.27</v>
      </c>
      <c r="F456" s="256">
        <f t="shared" si="36"/>
        <v>2780.03</v>
      </c>
      <c r="G456" s="219"/>
      <c r="H456" s="219" t="s">
        <v>812</v>
      </c>
      <c r="I456" s="219"/>
      <c r="J456" s="219"/>
      <c r="K456" s="226"/>
      <c r="L456" s="226"/>
    </row>
    <row r="457" spans="1:12">
      <c r="A457" s="226"/>
      <c r="B457" s="226"/>
      <c r="C457" s="226">
        <v>238729</v>
      </c>
      <c r="D457" s="247">
        <v>910</v>
      </c>
      <c r="E457" s="227">
        <v>1.27</v>
      </c>
      <c r="F457" s="256">
        <f t="shared" si="36"/>
        <v>1155.7</v>
      </c>
      <c r="G457" s="219"/>
      <c r="H457" s="219" t="s">
        <v>813</v>
      </c>
      <c r="I457" s="219"/>
      <c r="J457" s="219"/>
      <c r="K457" s="226"/>
      <c r="L457" s="226"/>
    </row>
    <row r="458" spans="1:12">
      <c r="A458" s="226"/>
      <c r="B458" s="226">
        <v>1605</v>
      </c>
      <c r="C458" s="226">
        <v>238747</v>
      </c>
      <c r="D458" s="247">
        <v>1365</v>
      </c>
      <c r="E458" s="227">
        <v>1.32</v>
      </c>
      <c r="F458" s="256">
        <f t="shared" si="36"/>
        <v>1801.8000000000002</v>
      </c>
      <c r="G458" s="219"/>
      <c r="H458" s="219"/>
      <c r="I458" s="219"/>
      <c r="J458" s="219"/>
      <c r="K458" s="226"/>
      <c r="L458" s="226"/>
    </row>
    <row r="459" spans="1:12">
      <c r="A459" s="226"/>
      <c r="B459" s="226"/>
      <c r="C459" s="226">
        <v>238682</v>
      </c>
      <c r="D459" s="247">
        <v>2274</v>
      </c>
      <c r="E459" s="227">
        <v>1.32</v>
      </c>
      <c r="F459" s="256">
        <f t="shared" si="36"/>
        <v>3001.6800000000003</v>
      </c>
      <c r="G459" s="219"/>
      <c r="H459" s="219"/>
      <c r="I459" s="219"/>
      <c r="J459" s="219"/>
      <c r="K459" s="226"/>
      <c r="L459" s="226"/>
    </row>
    <row r="460" spans="1:12">
      <c r="A460" s="226"/>
      <c r="B460" s="226"/>
      <c r="C460" s="226"/>
      <c r="D460" s="247"/>
      <c r="E460" s="227"/>
      <c r="F460" s="255"/>
      <c r="G460" s="219"/>
      <c r="H460" s="219"/>
      <c r="I460" s="219"/>
      <c r="J460" s="219"/>
      <c r="K460" s="226"/>
      <c r="L460" s="226"/>
    </row>
    <row r="461" spans="1:12">
      <c r="A461" s="226" t="s">
        <v>798</v>
      </c>
      <c r="B461" s="226">
        <v>5380</v>
      </c>
      <c r="C461" s="226">
        <v>260160</v>
      </c>
      <c r="D461" s="247">
        <v>981</v>
      </c>
      <c r="E461" s="227">
        <v>1.3</v>
      </c>
      <c r="F461" s="256">
        <f t="shared" si="36"/>
        <v>1275.3</v>
      </c>
      <c r="G461" s="219"/>
      <c r="H461" s="226"/>
      <c r="I461" s="226"/>
      <c r="J461" s="226"/>
      <c r="K461" s="226"/>
      <c r="L461" s="226"/>
    </row>
    <row r="462" spans="1:12">
      <c r="A462" s="226"/>
      <c r="B462" s="226">
        <v>5380</v>
      </c>
      <c r="C462" s="226">
        <v>260150</v>
      </c>
      <c r="D462" s="247">
        <v>2304</v>
      </c>
      <c r="E462" s="227">
        <v>1.3</v>
      </c>
      <c r="F462" s="256">
        <f t="shared" si="36"/>
        <v>2995.2000000000003</v>
      </c>
      <c r="G462" s="219"/>
      <c r="H462" s="226"/>
      <c r="I462" s="226"/>
      <c r="J462" s="226"/>
      <c r="K462" s="226"/>
      <c r="L462" s="226"/>
    </row>
    <row r="463" spans="1:12">
      <c r="A463" s="226"/>
      <c r="B463" s="226">
        <v>5380</v>
      </c>
      <c r="C463" s="226">
        <v>260179</v>
      </c>
      <c r="D463" s="247">
        <v>808</v>
      </c>
      <c r="E463" s="227">
        <v>1.3</v>
      </c>
      <c r="F463" s="256">
        <f t="shared" si="36"/>
        <v>1050.4000000000001</v>
      </c>
      <c r="G463" s="219"/>
      <c r="H463" s="226"/>
      <c r="I463" s="226"/>
      <c r="J463" s="226"/>
      <c r="K463" s="226"/>
      <c r="L463" s="226"/>
    </row>
    <row r="464" spans="1:12">
      <c r="A464" s="226"/>
      <c r="B464" s="226">
        <v>5386</v>
      </c>
      <c r="C464" s="226">
        <v>260545</v>
      </c>
      <c r="D464" s="247">
        <v>741</v>
      </c>
      <c r="E464" s="227">
        <v>1.54</v>
      </c>
      <c r="F464" s="256">
        <f t="shared" si="36"/>
        <v>1141.1400000000001</v>
      </c>
      <c r="G464" s="219"/>
      <c r="H464" s="226"/>
      <c r="I464" s="226"/>
      <c r="J464" s="226"/>
      <c r="K464" s="226"/>
      <c r="L464" s="226"/>
    </row>
    <row r="465" spans="1:12">
      <c r="A465" s="226"/>
      <c r="B465" s="226">
        <v>5386</v>
      </c>
      <c r="C465" s="226">
        <v>260536</v>
      </c>
      <c r="D465" s="247">
        <v>1764</v>
      </c>
      <c r="E465" s="227">
        <v>1.54</v>
      </c>
      <c r="F465" s="256">
        <f t="shared" si="36"/>
        <v>2716.56</v>
      </c>
      <c r="G465" s="219"/>
      <c r="H465" s="226"/>
      <c r="I465" s="226"/>
      <c r="J465" s="226"/>
      <c r="K465" s="226"/>
      <c r="L465" s="226"/>
    </row>
    <row r="466" spans="1:12">
      <c r="A466" s="226"/>
      <c r="B466" s="226">
        <v>5386</v>
      </c>
      <c r="C466" s="226">
        <v>260554</v>
      </c>
      <c r="D466" s="247">
        <v>593</v>
      </c>
      <c r="E466" s="227">
        <v>1.54</v>
      </c>
      <c r="F466" s="256">
        <f t="shared" si="36"/>
        <v>913.22</v>
      </c>
      <c r="G466" s="219"/>
      <c r="H466" s="226"/>
      <c r="I466" s="226"/>
      <c r="J466" s="226"/>
      <c r="K466" s="226"/>
      <c r="L466" s="226"/>
    </row>
    <row r="467" spans="1:12">
      <c r="A467" s="226"/>
      <c r="B467" s="226">
        <v>5376</v>
      </c>
      <c r="C467" s="226">
        <v>260022</v>
      </c>
      <c r="D467" s="247">
        <v>913</v>
      </c>
      <c r="E467" s="227">
        <v>1.39</v>
      </c>
      <c r="F467" s="256">
        <f t="shared" si="36"/>
        <v>1269.07</v>
      </c>
      <c r="G467" s="219"/>
      <c r="H467" s="219"/>
      <c r="I467" s="219"/>
      <c r="J467" s="219"/>
      <c r="K467" s="226"/>
      <c r="L467" s="226"/>
    </row>
    <row r="468" spans="1:12">
      <c r="A468" s="226"/>
      <c r="B468" s="226">
        <v>5376</v>
      </c>
      <c r="C468" s="226">
        <v>260013</v>
      </c>
      <c r="D468" s="247">
        <v>931</v>
      </c>
      <c r="E468" s="227">
        <v>1.39</v>
      </c>
      <c r="F468" s="256">
        <f t="shared" si="36"/>
        <v>1294.0899999999999</v>
      </c>
      <c r="G468" s="219"/>
      <c r="H468" s="219"/>
      <c r="I468" s="219"/>
      <c r="J468" s="219"/>
      <c r="K468" s="226"/>
      <c r="L468" s="226"/>
    </row>
    <row r="469" spans="1:12" ht="12" customHeight="1">
      <c r="A469" s="226"/>
      <c r="B469" s="226">
        <v>5376</v>
      </c>
      <c r="C469" s="226">
        <v>260031</v>
      </c>
      <c r="D469" s="247">
        <v>534</v>
      </c>
      <c r="E469" s="227">
        <v>1.39</v>
      </c>
      <c r="F469" s="256">
        <f t="shared" si="36"/>
        <v>742.26</v>
      </c>
      <c r="G469" s="219"/>
      <c r="H469" s="219"/>
      <c r="I469" s="219"/>
      <c r="J469" s="219"/>
      <c r="K469" s="226"/>
      <c r="L469" s="226"/>
    </row>
    <row r="470" spans="1:12">
      <c r="A470" s="226"/>
      <c r="B470" s="226">
        <v>5377</v>
      </c>
      <c r="C470" s="226">
        <v>260069</v>
      </c>
      <c r="D470" s="247">
        <v>913</v>
      </c>
      <c r="E470" s="227">
        <v>1.3</v>
      </c>
      <c r="F470" s="256">
        <f t="shared" si="36"/>
        <v>1186.9000000000001</v>
      </c>
      <c r="G470" s="219"/>
      <c r="H470" s="219"/>
      <c r="I470" s="219"/>
      <c r="J470" s="219"/>
      <c r="K470" s="226"/>
      <c r="L470" s="226"/>
    </row>
    <row r="471" spans="1:12">
      <c r="A471" s="226"/>
      <c r="B471" s="226">
        <v>5377</v>
      </c>
      <c r="C471" s="226">
        <v>260050</v>
      </c>
      <c r="D471" s="247">
        <v>931</v>
      </c>
      <c r="E471" s="227">
        <v>1.3</v>
      </c>
      <c r="F471" s="256">
        <f t="shared" si="36"/>
        <v>1210.3</v>
      </c>
      <c r="G471" s="219"/>
      <c r="H471" s="219"/>
      <c r="I471" s="219"/>
      <c r="J471" s="219"/>
      <c r="K471" s="226"/>
      <c r="L471" s="226"/>
    </row>
    <row r="472" spans="1:12">
      <c r="A472" s="226"/>
      <c r="B472" s="226">
        <v>5377</v>
      </c>
      <c r="C472" s="226">
        <v>260078</v>
      </c>
      <c r="D472" s="247">
        <v>534</v>
      </c>
      <c r="E472" s="227">
        <v>1.3</v>
      </c>
      <c r="F472" s="256">
        <f t="shared" si="36"/>
        <v>694.2</v>
      </c>
      <c r="G472" s="219"/>
      <c r="H472" s="219"/>
      <c r="I472" s="219"/>
      <c r="J472" s="219"/>
      <c r="K472" s="226"/>
      <c r="L472" s="226"/>
    </row>
    <row r="473" spans="1:12">
      <c r="A473" s="226"/>
      <c r="B473" s="226">
        <v>5384</v>
      </c>
      <c r="C473" s="226">
        <v>260462</v>
      </c>
      <c r="D473" s="247">
        <v>1156</v>
      </c>
      <c r="E473" s="227">
        <v>1.38</v>
      </c>
      <c r="F473" s="256">
        <f t="shared" si="36"/>
        <v>1595.28</v>
      </c>
      <c r="G473" s="219"/>
      <c r="H473" s="219"/>
      <c r="I473" s="219"/>
      <c r="J473" s="219"/>
      <c r="K473" s="226"/>
      <c r="L473" s="226"/>
    </row>
    <row r="474" spans="1:12">
      <c r="A474" s="226"/>
      <c r="B474" s="226">
        <v>5384</v>
      </c>
      <c r="C474" s="226">
        <v>260444</v>
      </c>
      <c r="D474" s="247">
        <v>980</v>
      </c>
      <c r="E474" s="227">
        <v>1.38</v>
      </c>
      <c r="F474" s="256">
        <f t="shared" si="36"/>
        <v>1352.3999999999999</v>
      </c>
      <c r="G474" s="219"/>
      <c r="H474" s="219"/>
      <c r="I474" s="219"/>
      <c r="J474" s="219"/>
      <c r="K474" s="226"/>
      <c r="L474" s="226"/>
    </row>
    <row r="475" spans="1:12">
      <c r="A475" s="226"/>
      <c r="B475" s="226">
        <v>5384</v>
      </c>
      <c r="C475" s="226">
        <v>260480</v>
      </c>
      <c r="D475" s="247">
        <v>346</v>
      </c>
      <c r="E475" s="227">
        <v>1.38</v>
      </c>
      <c r="F475" s="256">
        <f t="shared" si="36"/>
        <v>477.47999999999996</v>
      </c>
      <c r="G475" s="219"/>
      <c r="H475" s="219"/>
      <c r="I475" s="219"/>
      <c r="J475" s="219"/>
      <c r="K475" s="226"/>
      <c r="L475" s="226"/>
    </row>
    <row r="476" spans="1:12">
      <c r="A476" s="226"/>
      <c r="B476" s="226"/>
      <c r="C476" s="226"/>
      <c r="D476" s="247"/>
      <c r="E476" s="227"/>
      <c r="F476" s="227"/>
      <c r="G476" s="219"/>
      <c r="H476" s="219"/>
      <c r="I476" s="219"/>
      <c r="J476" s="219"/>
      <c r="K476" s="226"/>
      <c r="L476" s="226"/>
    </row>
    <row r="477" spans="1:12">
      <c r="A477" s="226" t="s">
        <v>800</v>
      </c>
      <c r="B477" s="226">
        <v>5385</v>
      </c>
      <c r="C477" s="226">
        <v>260518</v>
      </c>
      <c r="D477" s="247">
        <v>735</v>
      </c>
      <c r="E477" s="227">
        <v>1.38</v>
      </c>
      <c r="F477" s="256">
        <f t="shared" si="36"/>
        <v>1014.3</v>
      </c>
      <c r="G477" s="219"/>
      <c r="H477" s="219"/>
      <c r="I477" s="219"/>
      <c r="J477" s="219"/>
      <c r="K477" s="226"/>
      <c r="L477" s="226"/>
    </row>
    <row r="478" spans="1:12">
      <c r="A478" s="226"/>
      <c r="B478" s="226">
        <v>5385</v>
      </c>
      <c r="C478" s="226">
        <v>260509</v>
      </c>
      <c r="D478" s="247">
        <v>588</v>
      </c>
      <c r="E478" s="227">
        <v>1.38</v>
      </c>
      <c r="F478" s="256">
        <f t="shared" si="36"/>
        <v>811.43999999999994</v>
      </c>
      <c r="G478" s="219"/>
      <c r="H478" s="219"/>
      <c r="I478" s="219"/>
      <c r="J478" s="219"/>
      <c r="K478" s="226"/>
      <c r="L478" s="226"/>
    </row>
    <row r="479" spans="1:12">
      <c r="A479" s="226"/>
      <c r="B479" s="226">
        <v>5385</v>
      </c>
      <c r="C479" s="226">
        <v>260527</v>
      </c>
      <c r="D479" s="247">
        <v>215</v>
      </c>
      <c r="E479" s="227">
        <v>1.38</v>
      </c>
      <c r="F479" s="256">
        <f t="shared" si="36"/>
        <v>296.7</v>
      </c>
      <c r="G479" s="219"/>
      <c r="H479" s="219"/>
      <c r="I479" s="219"/>
      <c r="J479" s="219"/>
      <c r="K479" s="226"/>
      <c r="L479" s="226"/>
    </row>
    <row r="480" spans="1:12">
      <c r="A480" s="226"/>
      <c r="B480" s="226">
        <v>5372</v>
      </c>
      <c r="C480" s="226">
        <v>259784</v>
      </c>
      <c r="D480" s="247">
        <v>1918</v>
      </c>
      <c r="E480" s="227">
        <v>1.53</v>
      </c>
      <c r="F480" s="256">
        <f t="shared" si="36"/>
        <v>2934.54</v>
      </c>
      <c r="G480" s="219"/>
      <c r="H480" s="219"/>
      <c r="I480" s="219"/>
      <c r="J480" s="219"/>
      <c r="K480" s="226"/>
      <c r="L480" s="226"/>
    </row>
    <row r="481" spans="1:12">
      <c r="A481" s="226"/>
      <c r="B481" s="226">
        <v>5372</v>
      </c>
      <c r="C481" s="226">
        <v>259775</v>
      </c>
      <c r="D481" s="247">
        <v>1911</v>
      </c>
      <c r="E481" s="227">
        <v>1.53</v>
      </c>
      <c r="F481" s="256">
        <f t="shared" si="36"/>
        <v>2923.83</v>
      </c>
      <c r="G481" s="219"/>
      <c r="H481" s="219"/>
      <c r="I481" s="219"/>
      <c r="J481" s="219"/>
      <c r="K481" s="226"/>
      <c r="L481" s="226"/>
    </row>
    <row r="482" spans="1:12">
      <c r="A482" s="226"/>
      <c r="B482" s="226">
        <v>5372</v>
      </c>
      <c r="C482" s="226">
        <v>259793</v>
      </c>
      <c r="D482" s="247">
        <v>1324</v>
      </c>
      <c r="E482" s="227">
        <v>1.53</v>
      </c>
      <c r="F482" s="256">
        <f t="shared" si="36"/>
        <v>2025.72</v>
      </c>
      <c r="G482" s="219"/>
      <c r="H482" s="219"/>
      <c r="I482" s="219"/>
      <c r="J482" s="219"/>
      <c r="K482" s="226"/>
      <c r="L482" s="226"/>
    </row>
    <row r="483" spans="1:12">
      <c r="A483" s="226"/>
      <c r="B483" s="226">
        <v>5373</v>
      </c>
      <c r="C483" s="226">
        <v>259811</v>
      </c>
      <c r="D483" s="247">
        <v>1785</v>
      </c>
      <c r="E483" s="227">
        <v>1.39</v>
      </c>
      <c r="F483" s="256">
        <f t="shared" si="36"/>
        <v>2481.1499999999996</v>
      </c>
      <c r="G483" s="219"/>
      <c r="H483" s="219"/>
      <c r="I483" s="219"/>
      <c r="J483" s="219"/>
      <c r="K483" s="226"/>
      <c r="L483" s="226"/>
    </row>
    <row r="484" spans="1:12">
      <c r="A484" s="226"/>
      <c r="B484" s="226">
        <v>5373</v>
      </c>
      <c r="C484" s="226">
        <v>259802</v>
      </c>
      <c r="D484" s="247">
        <v>1764</v>
      </c>
      <c r="E484" s="227">
        <v>1.39</v>
      </c>
      <c r="F484" s="256">
        <f t="shared" si="36"/>
        <v>2451.96</v>
      </c>
      <c r="G484" s="219"/>
      <c r="H484" s="219"/>
      <c r="I484" s="219"/>
      <c r="J484" s="219"/>
      <c r="K484" s="226"/>
      <c r="L484" s="226"/>
    </row>
    <row r="485" spans="1:12">
      <c r="A485" s="226"/>
      <c r="B485" s="226">
        <v>5373</v>
      </c>
      <c r="C485" s="226">
        <v>259820</v>
      </c>
      <c r="D485" s="247">
        <v>1228</v>
      </c>
      <c r="E485" s="227">
        <v>1.39</v>
      </c>
      <c r="F485" s="256">
        <f t="shared" si="36"/>
        <v>1706.9199999999998</v>
      </c>
      <c r="G485" s="219"/>
      <c r="H485" s="219"/>
      <c r="I485" s="219"/>
      <c r="J485" s="219"/>
      <c r="K485" s="226"/>
      <c r="L485" s="226"/>
    </row>
    <row r="486" spans="1:12">
      <c r="A486" s="226"/>
      <c r="B486" s="226">
        <v>5383</v>
      </c>
      <c r="C486" s="226">
        <v>260251</v>
      </c>
      <c r="D486" s="247">
        <v>366</v>
      </c>
      <c r="E486" s="227">
        <v>1.3</v>
      </c>
      <c r="F486" s="256">
        <f t="shared" si="36"/>
        <v>475.8</v>
      </c>
      <c r="G486" s="219"/>
      <c r="H486" s="219"/>
      <c r="I486" s="219"/>
      <c r="J486" s="219"/>
      <c r="K486" s="226"/>
      <c r="L486" s="226"/>
    </row>
    <row r="487" spans="1:12">
      <c r="A487" s="226"/>
      <c r="B487" s="226">
        <v>5383</v>
      </c>
      <c r="C487" s="226">
        <v>260242</v>
      </c>
      <c r="D487" s="247">
        <v>576</v>
      </c>
      <c r="E487" s="227">
        <v>1.3</v>
      </c>
      <c r="F487" s="256">
        <f t="shared" si="36"/>
        <v>748.80000000000007</v>
      </c>
      <c r="G487" s="219"/>
      <c r="H487" s="219"/>
      <c r="I487" s="219"/>
      <c r="J487" s="219"/>
      <c r="K487" s="226"/>
      <c r="L487" s="226"/>
    </row>
    <row r="488" spans="1:12">
      <c r="A488" s="226"/>
      <c r="B488" s="226">
        <v>5383</v>
      </c>
      <c r="C488" s="226">
        <v>260260</v>
      </c>
      <c r="D488" s="247">
        <v>1066</v>
      </c>
      <c r="E488" s="227">
        <v>1.3</v>
      </c>
      <c r="F488" s="256">
        <f t="shared" si="36"/>
        <v>1385.8</v>
      </c>
      <c r="G488" s="219"/>
      <c r="H488" s="219"/>
      <c r="I488" s="219"/>
      <c r="J488" s="219"/>
      <c r="K488" s="226"/>
      <c r="L488" s="226"/>
    </row>
    <row r="489" spans="1:12">
      <c r="A489" s="226"/>
      <c r="B489" s="226">
        <v>5381</v>
      </c>
      <c r="C489" s="226">
        <v>260197</v>
      </c>
      <c r="D489" s="247">
        <v>777</v>
      </c>
      <c r="E489" s="227">
        <v>1.3</v>
      </c>
      <c r="F489" s="256">
        <f t="shared" si="36"/>
        <v>1010.1</v>
      </c>
      <c r="G489" s="219"/>
      <c r="H489" s="219"/>
      <c r="I489" s="219"/>
      <c r="J489" s="219"/>
      <c r="K489" s="226"/>
      <c r="L489" s="226"/>
    </row>
    <row r="490" spans="1:12">
      <c r="A490" s="226"/>
      <c r="B490" s="226">
        <v>5381</v>
      </c>
      <c r="C490" s="226">
        <v>260188</v>
      </c>
      <c r="D490" s="247">
        <v>1872</v>
      </c>
      <c r="E490" s="227">
        <v>1.3</v>
      </c>
      <c r="F490" s="256">
        <f t="shared" si="36"/>
        <v>2433.6</v>
      </c>
      <c r="G490" s="219"/>
      <c r="H490" s="219"/>
      <c r="I490" s="219"/>
      <c r="J490" s="219"/>
      <c r="K490" s="226"/>
      <c r="L490" s="226"/>
    </row>
    <row r="491" spans="1:12">
      <c r="A491" s="226"/>
      <c r="B491" s="226">
        <v>5387</v>
      </c>
      <c r="C491" s="226">
        <v>260572</v>
      </c>
      <c r="D491" s="247">
        <v>478</v>
      </c>
      <c r="E491" s="227">
        <v>1.54</v>
      </c>
      <c r="F491" s="256">
        <f t="shared" si="36"/>
        <v>736.12</v>
      </c>
      <c r="G491" s="219"/>
      <c r="H491" s="219"/>
      <c r="I491" s="219"/>
      <c r="J491" s="219"/>
      <c r="K491" s="226"/>
      <c r="L491" s="226"/>
    </row>
    <row r="492" spans="1:12">
      <c r="A492" s="226"/>
      <c r="B492" s="226">
        <v>5387</v>
      </c>
      <c r="C492" s="226">
        <v>260563</v>
      </c>
      <c r="D492" s="247">
        <v>1116</v>
      </c>
      <c r="E492" s="227">
        <v>1.54</v>
      </c>
      <c r="F492" s="256">
        <f t="shared" si="36"/>
        <v>1718.64</v>
      </c>
      <c r="G492" s="219"/>
      <c r="H492" s="219"/>
      <c r="I492" s="219"/>
      <c r="J492" s="219"/>
      <c r="K492" s="226"/>
      <c r="L492" s="226"/>
    </row>
    <row r="493" spans="1:12">
      <c r="A493" s="226"/>
      <c r="B493" s="226">
        <v>5374</v>
      </c>
      <c r="C493" s="226">
        <v>259912</v>
      </c>
      <c r="D493" s="247">
        <v>1695</v>
      </c>
      <c r="E493" s="227">
        <v>1.39</v>
      </c>
      <c r="F493" s="256">
        <f t="shared" si="36"/>
        <v>2356.0499999999997</v>
      </c>
      <c r="G493" s="219"/>
      <c r="H493" s="219"/>
      <c r="I493" s="219"/>
      <c r="J493" s="219"/>
      <c r="K493" s="226"/>
      <c r="L493" s="226"/>
    </row>
    <row r="494" spans="1:12">
      <c r="A494" s="226"/>
      <c r="B494" s="226">
        <v>5374</v>
      </c>
      <c r="C494" s="226">
        <v>259903</v>
      </c>
      <c r="D494" s="247">
        <v>1715</v>
      </c>
      <c r="E494" s="227">
        <v>1.39</v>
      </c>
      <c r="F494" s="256">
        <f t="shared" si="36"/>
        <v>2383.85</v>
      </c>
      <c r="G494" s="219"/>
      <c r="H494" s="219"/>
      <c r="I494" s="219"/>
      <c r="J494" s="219"/>
      <c r="K494" s="226"/>
      <c r="L494" s="226"/>
    </row>
    <row r="495" spans="1:12">
      <c r="A495" s="226"/>
      <c r="B495" s="226">
        <v>5375</v>
      </c>
      <c r="C495" s="226">
        <v>259995</v>
      </c>
      <c r="D495" s="247">
        <v>924</v>
      </c>
      <c r="E495" s="227">
        <v>1.53</v>
      </c>
      <c r="F495" s="256">
        <f t="shared" si="36"/>
        <v>1413.72</v>
      </c>
      <c r="G495" s="219"/>
      <c r="H495" s="219"/>
      <c r="I495" s="219"/>
      <c r="J495" s="219"/>
      <c r="K495" s="226"/>
      <c r="L495" s="226"/>
    </row>
    <row r="496" spans="1:12">
      <c r="A496" s="226"/>
      <c r="B496" s="226">
        <v>5375</v>
      </c>
      <c r="C496" s="226">
        <v>259986</v>
      </c>
      <c r="D496" s="247">
        <v>931</v>
      </c>
      <c r="E496" s="227">
        <v>1.53</v>
      </c>
      <c r="F496" s="256">
        <f t="shared" si="36"/>
        <v>1424.43</v>
      </c>
      <c r="G496" s="219"/>
      <c r="H496" s="219"/>
      <c r="I496" s="219"/>
      <c r="J496" s="219"/>
      <c r="K496" s="226"/>
      <c r="L496" s="226"/>
    </row>
    <row r="497" spans="1:12">
      <c r="A497" s="226"/>
      <c r="B497" s="226"/>
      <c r="C497" s="226"/>
      <c r="D497" s="247"/>
      <c r="E497" s="227"/>
      <c r="F497" s="227"/>
      <c r="G497" s="219"/>
      <c r="H497" s="219"/>
      <c r="I497" s="219"/>
      <c r="J497" s="219"/>
      <c r="K497" s="226"/>
      <c r="L497" s="226"/>
    </row>
    <row r="498" spans="1:12">
      <c r="A498" s="226" t="s">
        <v>801</v>
      </c>
      <c r="B498" s="226">
        <v>5391</v>
      </c>
      <c r="C498" s="226">
        <v>260756</v>
      </c>
      <c r="D498" s="247">
        <v>962</v>
      </c>
      <c r="E498" s="227">
        <v>1.64</v>
      </c>
      <c r="F498" s="256">
        <f>D498*E498</f>
        <v>1577.6799999999998</v>
      </c>
      <c r="G498" s="219"/>
      <c r="H498" s="219"/>
      <c r="I498" s="219"/>
      <c r="J498" s="219"/>
      <c r="K498" s="226"/>
      <c r="L498" s="226"/>
    </row>
    <row r="499" spans="1:12">
      <c r="A499" s="226"/>
      <c r="B499" s="226">
        <v>5391</v>
      </c>
      <c r="C499" s="226">
        <v>260738</v>
      </c>
      <c r="D499" s="247">
        <v>784</v>
      </c>
      <c r="E499" s="227">
        <v>1.64</v>
      </c>
      <c r="F499" s="256">
        <f t="shared" si="36"/>
        <v>1285.76</v>
      </c>
      <c r="G499" s="219"/>
      <c r="H499" s="219"/>
      <c r="I499" s="219"/>
      <c r="J499" s="219"/>
      <c r="K499" s="226"/>
      <c r="L499" s="226"/>
    </row>
    <row r="500" spans="1:12">
      <c r="A500" s="226"/>
      <c r="B500" s="226">
        <v>5391</v>
      </c>
      <c r="C500" s="226">
        <v>260765</v>
      </c>
      <c r="D500" s="247">
        <v>531</v>
      </c>
      <c r="E500" s="227">
        <v>1.64</v>
      </c>
      <c r="F500" s="256">
        <f t="shared" si="36"/>
        <v>870.83999999999992</v>
      </c>
      <c r="G500" s="219"/>
      <c r="H500" s="219"/>
      <c r="I500" s="219"/>
      <c r="J500" s="219"/>
      <c r="K500" s="226"/>
      <c r="L500" s="226"/>
    </row>
    <row r="501" spans="1:12">
      <c r="A501" s="226"/>
      <c r="B501" s="226">
        <v>5390</v>
      </c>
      <c r="C501" s="226">
        <v>260710</v>
      </c>
      <c r="D501" s="247">
        <v>1150</v>
      </c>
      <c r="E501" s="227">
        <v>1.64</v>
      </c>
      <c r="F501" s="256">
        <f t="shared" si="36"/>
        <v>1886</v>
      </c>
      <c r="G501" s="219"/>
      <c r="H501" s="219"/>
      <c r="I501" s="219"/>
      <c r="J501" s="219"/>
      <c r="K501" s="226"/>
      <c r="L501" s="226"/>
    </row>
    <row r="502" spans="1:12">
      <c r="A502" s="226"/>
      <c r="B502" s="226">
        <v>5390</v>
      </c>
      <c r="C502" s="226">
        <v>260691</v>
      </c>
      <c r="D502" s="247">
        <v>931</v>
      </c>
      <c r="E502" s="227">
        <v>1.64</v>
      </c>
      <c r="F502" s="256">
        <f t="shared" si="36"/>
        <v>1526.84</v>
      </c>
      <c r="G502" s="219"/>
      <c r="H502" s="219"/>
      <c r="I502" s="219"/>
      <c r="J502" s="219"/>
      <c r="K502" s="226"/>
      <c r="L502" s="226"/>
    </row>
    <row r="503" spans="1:12">
      <c r="A503" s="226"/>
      <c r="B503" s="226">
        <v>5392</v>
      </c>
      <c r="C503" s="226">
        <v>260801</v>
      </c>
      <c r="D503" s="247">
        <v>642</v>
      </c>
      <c r="E503" s="227">
        <v>1.64</v>
      </c>
      <c r="F503" s="256">
        <f t="shared" si="36"/>
        <v>1052.8799999999999</v>
      </c>
      <c r="G503" s="219"/>
      <c r="H503" s="219"/>
      <c r="I503" s="219"/>
      <c r="J503" s="219"/>
      <c r="K503" s="226"/>
      <c r="L503" s="226"/>
    </row>
    <row r="504" spans="1:12">
      <c r="A504" s="226"/>
      <c r="B504" s="226">
        <v>5392</v>
      </c>
      <c r="C504" s="226">
        <v>260792</v>
      </c>
      <c r="D504" s="247">
        <v>539</v>
      </c>
      <c r="E504" s="227">
        <v>1.64</v>
      </c>
      <c r="F504" s="256">
        <f t="shared" si="36"/>
        <v>883.95999999999992</v>
      </c>
      <c r="G504" s="219"/>
      <c r="H504" s="219"/>
      <c r="I504" s="219"/>
      <c r="J504" s="219"/>
      <c r="K504" s="226"/>
      <c r="L504" s="226"/>
    </row>
    <row r="505" spans="1:12">
      <c r="A505" s="226"/>
      <c r="B505" s="226">
        <v>5392</v>
      </c>
      <c r="C505" s="226">
        <v>260810</v>
      </c>
      <c r="D505" s="247">
        <v>213</v>
      </c>
      <c r="E505" s="227">
        <v>1.64</v>
      </c>
      <c r="F505" s="256">
        <f t="shared" si="36"/>
        <v>349.32</v>
      </c>
      <c r="G505" s="219"/>
      <c r="H505" s="219"/>
      <c r="I505" s="219"/>
      <c r="J505" s="219"/>
      <c r="K505" s="226"/>
      <c r="L505" s="226"/>
    </row>
    <row r="506" spans="1:12">
      <c r="A506" s="226"/>
      <c r="B506" s="226">
        <v>5389</v>
      </c>
      <c r="C506" s="226">
        <v>260673</v>
      </c>
      <c r="D506" s="247">
        <v>409</v>
      </c>
      <c r="E506" s="227">
        <v>1.39</v>
      </c>
      <c r="F506" s="256">
        <f t="shared" si="36"/>
        <v>568.51</v>
      </c>
      <c r="G506" s="219"/>
      <c r="H506" s="219"/>
      <c r="I506" s="219"/>
      <c r="J506" s="219"/>
      <c r="K506" s="226"/>
      <c r="L506" s="226"/>
    </row>
    <row r="507" spans="1:12">
      <c r="A507" s="226"/>
      <c r="B507" s="226">
        <v>5389</v>
      </c>
      <c r="C507" s="226">
        <v>260664</v>
      </c>
      <c r="D507" s="247">
        <v>576</v>
      </c>
      <c r="E507" s="227">
        <v>1.39</v>
      </c>
      <c r="F507" s="256">
        <f t="shared" si="36"/>
        <v>800.64</v>
      </c>
      <c r="G507" s="219"/>
      <c r="H507" s="219"/>
      <c r="I507" s="219"/>
      <c r="J507" s="219"/>
      <c r="K507" s="226"/>
      <c r="L507" s="226"/>
    </row>
    <row r="508" spans="1:12">
      <c r="A508" s="226"/>
      <c r="B508" s="226"/>
      <c r="C508" s="226"/>
      <c r="D508" s="247"/>
      <c r="E508" s="227"/>
      <c r="F508" s="227"/>
      <c r="G508" s="219"/>
      <c r="H508" s="219"/>
      <c r="I508" s="219"/>
      <c r="J508" s="219"/>
      <c r="K508" s="226"/>
      <c r="L508" s="226"/>
    </row>
    <row r="509" spans="1:12">
      <c r="A509" s="226" t="s">
        <v>802</v>
      </c>
      <c r="B509" s="226">
        <v>5458</v>
      </c>
      <c r="C509" s="226">
        <v>259299</v>
      </c>
      <c r="D509" s="247">
        <v>217</v>
      </c>
      <c r="E509" s="227">
        <v>3.28</v>
      </c>
      <c r="F509" s="256">
        <f t="shared" si="36"/>
        <v>711.76</v>
      </c>
      <c r="G509" s="219"/>
      <c r="H509" s="219"/>
      <c r="I509" s="219"/>
      <c r="J509" s="219"/>
      <c r="K509" s="226"/>
      <c r="L509" s="226"/>
    </row>
    <row r="510" spans="1:12">
      <c r="A510" s="226"/>
      <c r="B510" s="226">
        <v>5458</v>
      </c>
      <c r="C510" s="226">
        <v>259280</v>
      </c>
      <c r="D510" s="247">
        <v>224</v>
      </c>
      <c r="E510" s="227">
        <v>3.28</v>
      </c>
      <c r="F510" s="256">
        <f t="shared" si="36"/>
        <v>734.71999999999991</v>
      </c>
      <c r="G510" s="219"/>
      <c r="H510" s="219"/>
      <c r="I510" s="219"/>
      <c r="J510" s="219"/>
      <c r="K510" s="226"/>
      <c r="L510" s="226"/>
    </row>
    <row r="511" spans="1:12">
      <c r="A511" s="226"/>
      <c r="B511" s="226">
        <v>5458</v>
      </c>
      <c r="C511" s="226">
        <v>259308</v>
      </c>
      <c r="D511" s="247">
        <v>324</v>
      </c>
      <c r="E511" s="227">
        <v>3.28</v>
      </c>
      <c r="F511" s="256">
        <f t="shared" si="36"/>
        <v>1062.72</v>
      </c>
      <c r="G511" s="219"/>
      <c r="H511" s="219"/>
      <c r="I511" s="219"/>
      <c r="J511" s="219"/>
      <c r="K511" s="226"/>
      <c r="L511" s="226"/>
    </row>
    <row r="512" spans="1:12">
      <c r="A512" s="226"/>
      <c r="B512" s="226">
        <v>5459</v>
      </c>
      <c r="C512" s="226">
        <v>259344</v>
      </c>
      <c r="D512" s="247">
        <v>359</v>
      </c>
      <c r="E512" s="227">
        <v>3.03</v>
      </c>
      <c r="F512" s="256">
        <f t="shared" si="36"/>
        <v>1087.77</v>
      </c>
      <c r="G512" s="219"/>
      <c r="H512" s="219"/>
      <c r="I512" s="219"/>
      <c r="J512" s="219"/>
      <c r="K512" s="226"/>
      <c r="L512" s="226"/>
    </row>
    <row r="513" spans="1:12">
      <c r="A513" s="226"/>
      <c r="B513" s="226">
        <v>5459</v>
      </c>
      <c r="C513" s="226">
        <v>259317</v>
      </c>
      <c r="D513" s="247">
        <v>896</v>
      </c>
      <c r="E513" s="227">
        <v>3.03</v>
      </c>
      <c r="F513" s="256">
        <f t="shared" si="36"/>
        <v>2714.8799999999997</v>
      </c>
      <c r="G513" s="219"/>
      <c r="H513" s="219"/>
      <c r="I513" s="219"/>
      <c r="J513" s="219"/>
      <c r="K513" s="226"/>
      <c r="L513" s="226"/>
    </row>
    <row r="514" spans="1:12">
      <c r="A514" s="226"/>
      <c r="B514" s="226">
        <v>5459</v>
      </c>
      <c r="C514" s="226">
        <v>259335</v>
      </c>
      <c r="D514" s="247">
        <v>906</v>
      </c>
      <c r="E514" s="227">
        <v>3.03</v>
      </c>
      <c r="F514" s="256">
        <f t="shared" si="36"/>
        <v>2745.18</v>
      </c>
      <c r="G514" s="219"/>
      <c r="H514" s="219"/>
      <c r="I514" s="219"/>
      <c r="J514" s="219"/>
      <c r="K514" s="226"/>
      <c r="L514" s="226"/>
    </row>
    <row r="515" spans="1:12">
      <c r="A515" s="226"/>
      <c r="B515" s="226"/>
      <c r="C515" s="226"/>
      <c r="D515" s="247"/>
      <c r="E515" s="227"/>
      <c r="F515" s="256"/>
      <c r="G515" s="219"/>
      <c r="H515" s="219"/>
      <c r="I515" s="219"/>
      <c r="J515" s="219"/>
      <c r="K515" s="226"/>
      <c r="L515" s="226"/>
    </row>
    <row r="516" spans="1:12">
      <c r="A516" s="226" t="s">
        <v>803</v>
      </c>
      <c r="B516" s="226">
        <v>5460</v>
      </c>
      <c r="C516" s="226">
        <v>259380</v>
      </c>
      <c r="D516" s="247">
        <v>1665</v>
      </c>
      <c r="E516" s="227">
        <v>3.05</v>
      </c>
      <c r="F516" s="256">
        <f t="shared" si="36"/>
        <v>5078.25</v>
      </c>
      <c r="G516" s="219"/>
      <c r="H516" s="219"/>
      <c r="I516" s="219"/>
      <c r="J516" s="219"/>
      <c r="K516" s="226"/>
      <c r="L516" s="226"/>
    </row>
    <row r="517" spans="1:12">
      <c r="A517" s="226"/>
      <c r="B517" s="226">
        <v>5460</v>
      </c>
      <c r="C517" s="226">
        <v>259371</v>
      </c>
      <c r="D517" s="247">
        <v>896</v>
      </c>
      <c r="E517" s="227">
        <v>3.05</v>
      </c>
      <c r="F517" s="256">
        <f t="shared" si="36"/>
        <v>2732.7999999999997</v>
      </c>
      <c r="G517" s="219"/>
      <c r="H517" s="219"/>
      <c r="I517" s="219"/>
      <c r="J517" s="219"/>
      <c r="K517" s="226"/>
      <c r="L517" s="226"/>
    </row>
    <row r="518" spans="1:12">
      <c r="A518" s="226"/>
      <c r="B518" s="226">
        <v>5460</v>
      </c>
      <c r="C518" s="226">
        <v>259390</v>
      </c>
      <c r="D518" s="247">
        <v>536</v>
      </c>
      <c r="E518" s="227">
        <v>3.05</v>
      </c>
      <c r="F518" s="256">
        <f t="shared" ref="F518:F536" si="37">D518*E518</f>
        <v>1634.8</v>
      </c>
      <c r="G518" s="219"/>
      <c r="H518" s="219"/>
      <c r="I518" s="219"/>
      <c r="J518" s="219"/>
      <c r="K518" s="226"/>
      <c r="L518" s="226"/>
    </row>
    <row r="519" spans="1:12">
      <c r="A519" s="226"/>
      <c r="B519" s="226">
        <v>5461</v>
      </c>
      <c r="C519" s="226">
        <v>259436</v>
      </c>
      <c r="D519" s="247">
        <v>480</v>
      </c>
      <c r="E519" s="227">
        <v>3.23</v>
      </c>
      <c r="F519" s="256">
        <f t="shared" si="37"/>
        <v>1550.4</v>
      </c>
      <c r="G519" s="219"/>
      <c r="H519" s="219"/>
      <c r="I519" s="219"/>
      <c r="J519" s="219"/>
      <c r="K519" s="226"/>
      <c r="L519" s="226"/>
    </row>
    <row r="520" spans="1:12">
      <c r="A520" s="226"/>
      <c r="B520" s="226">
        <v>5461</v>
      </c>
      <c r="C520" s="226">
        <v>259418</v>
      </c>
      <c r="D520" s="247">
        <v>391</v>
      </c>
      <c r="E520" s="227">
        <v>3.23</v>
      </c>
      <c r="F520" s="256">
        <f t="shared" si="37"/>
        <v>1262.93</v>
      </c>
      <c r="G520" s="219"/>
      <c r="H520" s="219"/>
      <c r="I520" s="219"/>
      <c r="J520" s="219"/>
      <c r="K520" s="226"/>
      <c r="L520" s="226"/>
    </row>
    <row r="521" spans="1:12">
      <c r="A521" s="226"/>
      <c r="B521" s="226">
        <v>5461</v>
      </c>
      <c r="C521" s="226">
        <v>259409</v>
      </c>
      <c r="D521" s="247">
        <v>208</v>
      </c>
      <c r="E521" s="227">
        <v>3.23</v>
      </c>
      <c r="F521" s="256">
        <f t="shared" si="37"/>
        <v>671.84</v>
      </c>
      <c r="G521" s="219"/>
      <c r="H521" s="219"/>
      <c r="I521" s="219"/>
      <c r="J521" s="219"/>
      <c r="K521" s="226"/>
      <c r="L521" s="226"/>
    </row>
    <row r="522" spans="1:12">
      <c r="A522" s="226"/>
      <c r="B522" s="226"/>
      <c r="C522" s="226"/>
      <c r="D522" s="247"/>
      <c r="E522" s="227"/>
      <c r="F522" s="256"/>
      <c r="G522" s="219"/>
      <c r="H522" s="219"/>
      <c r="I522" s="219"/>
      <c r="J522" s="219"/>
      <c r="K522" s="226"/>
      <c r="L522" s="226"/>
    </row>
    <row r="523" spans="1:12">
      <c r="A523" s="226" t="s">
        <v>804</v>
      </c>
      <c r="B523" s="226">
        <v>5451</v>
      </c>
      <c r="C523" s="226">
        <v>259032</v>
      </c>
      <c r="D523" s="247">
        <v>535</v>
      </c>
      <c r="E523" s="227">
        <v>3.86</v>
      </c>
      <c r="F523" s="256">
        <f t="shared" si="37"/>
        <v>2065.1</v>
      </c>
      <c r="G523" s="219"/>
      <c r="H523" s="219"/>
      <c r="I523" s="219"/>
      <c r="J523" s="219"/>
      <c r="K523" s="226"/>
      <c r="L523" s="226"/>
    </row>
    <row r="524" spans="1:12">
      <c r="A524" s="226"/>
      <c r="B524" s="226">
        <v>5451</v>
      </c>
      <c r="C524" s="226">
        <v>259023</v>
      </c>
      <c r="D524" s="247">
        <v>2112</v>
      </c>
      <c r="E524" s="227">
        <v>3.86</v>
      </c>
      <c r="F524" s="256">
        <f t="shared" si="37"/>
        <v>8152.32</v>
      </c>
      <c r="G524" s="219"/>
      <c r="H524" s="219"/>
      <c r="I524" s="219"/>
      <c r="J524" s="219"/>
      <c r="K524" s="226"/>
      <c r="L524" s="226"/>
    </row>
    <row r="525" spans="1:12">
      <c r="A525" s="226"/>
      <c r="B525" s="226">
        <v>5451</v>
      </c>
      <c r="C525" s="226">
        <v>259041</v>
      </c>
      <c r="D525" s="247">
        <v>541</v>
      </c>
      <c r="E525" s="227">
        <v>3.86</v>
      </c>
      <c r="F525" s="256">
        <f t="shared" si="37"/>
        <v>2088.2599999999998</v>
      </c>
      <c r="G525" s="219"/>
      <c r="H525" s="219"/>
      <c r="I525" s="219"/>
      <c r="J525" s="219"/>
      <c r="K525" s="226"/>
      <c r="L525" s="226"/>
    </row>
    <row r="526" spans="1:12">
      <c r="A526" s="226"/>
      <c r="B526" s="226"/>
      <c r="C526" s="226"/>
      <c r="D526" s="247"/>
      <c r="E526" s="227"/>
      <c r="F526" s="256">
        <f t="shared" si="37"/>
        <v>0</v>
      </c>
      <c r="G526" s="219"/>
      <c r="H526" s="219"/>
      <c r="I526" s="219"/>
      <c r="J526" s="219"/>
      <c r="K526" s="226"/>
      <c r="L526" s="226"/>
    </row>
    <row r="527" spans="1:12">
      <c r="A527" s="226" t="s">
        <v>805</v>
      </c>
      <c r="B527" s="226">
        <v>5455</v>
      </c>
      <c r="C527" s="226">
        <v>259198</v>
      </c>
      <c r="D527" s="247">
        <v>639</v>
      </c>
      <c r="E527" s="227">
        <v>4.68</v>
      </c>
      <c r="F527" s="256">
        <f t="shared" si="37"/>
        <v>2990.52</v>
      </c>
      <c r="G527" s="219"/>
      <c r="H527" s="219"/>
      <c r="I527" s="219"/>
      <c r="J527" s="219"/>
      <c r="K527" s="226"/>
      <c r="L527" s="226"/>
    </row>
    <row r="528" spans="1:12">
      <c r="A528" s="226"/>
      <c r="B528" s="226">
        <v>5455</v>
      </c>
      <c r="C528" s="226">
        <v>259160</v>
      </c>
      <c r="D528" s="247">
        <v>960</v>
      </c>
      <c r="E528" s="227">
        <v>4.68</v>
      </c>
      <c r="F528" s="256">
        <f t="shared" si="37"/>
        <v>4492.7999999999993</v>
      </c>
      <c r="G528" s="219"/>
      <c r="H528" s="219"/>
      <c r="I528" s="219"/>
      <c r="J528" s="219"/>
      <c r="K528" s="226"/>
      <c r="L528" s="226"/>
    </row>
    <row r="529" spans="1:12">
      <c r="A529" s="226"/>
      <c r="B529" s="226">
        <v>5455</v>
      </c>
      <c r="C529" s="226">
        <v>259207</v>
      </c>
      <c r="D529" s="247">
        <v>601</v>
      </c>
      <c r="E529" s="227">
        <v>4.68</v>
      </c>
      <c r="F529" s="256">
        <f t="shared" si="37"/>
        <v>2812.68</v>
      </c>
      <c r="G529" s="219"/>
      <c r="H529" s="219"/>
      <c r="I529" s="219"/>
      <c r="J529" s="219"/>
      <c r="K529" s="226"/>
      <c r="L529" s="226"/>
    </row>
    <row r="530" spans="1:12">
      <c r="A530" s="226"/>
      <c r="B530" s="226"/>
      <c r="C530" s="226"/>
      <c r="D530" s="247"/>
      <c r="E530" s="227"/>
      <c r="F530" s="256"/>
      <c r="G530" s="219"/>
      <c r="H530" s="219"/>
      <c r="I530" s="219"/>
      <c r="J530" s="219"/>
      <c r="K530" s="226"/>
      <c r="L530" s="226"/>
    </row>
    <row r="531" spans="1:12">
      <c r="A531" s="226" t="s">
        <v>806</v>
      </c>
      <c r="B531" s="226">
        <v>5456</v>
      </c>
      <c r="C531" s="226">
        <v>259234</v>
      </c>
      <c r="D531" s="247">
        <v>567</v>
      </c>
      <c r="E531" s="227">
        <v>5.38</v>
      </c>
      <c r="F531" s="256">
        <f t="shared" si="37"/>
        <v>3050.46</v>
      </c>
      <c r="G531" s="219"/>
      <c r="H531" s="219"/>
      <c r="I531" s="219"/>
      <c r="J531" s="219"/>
      <c r="K531" s="226"/>
      <c r="L531" s="226"/>
    </row>
    <row r="532" spans="1:12">
      <c r="A532" s="226"/>
      <c r="B532" s="226">
        <v>5456</v>
      </c>
      <c r="C532" s="226">
        <v>259216</v>
      </c>
      <c r="D532" s="247">
        <v>1312</v>
      </c>
      <c r="E532" s="227">
        <v>5.38</v>
      </c>
      <c r="F532" s="256">
        <f t="shared" si="37"/>
        <v>7058.5599999999995</v>
      </c>
      <c r="G532" s="219"/>
      <c r="H532" s="219"/>
      <c r="I532" s="219"/>
      <c r="J532" s="219"/>
      <c r="K532" s="226"/>
      <c r="L532" s="226"/>
    </row>
    <row r="533" spans="1:12">
      <c r="A533" s="226"/>
      <c r="B533" s="226">
        <v>5456</v>
      </c>
      <c r="C533" s="226">
        <v>259243</v>
      </c>
      <c r="D533" s="247">
        <v>421</v>
      </c>
      <c r="E533" s="227">
        <v>5.38</v>
      </c>
      <c r="F533" s="256">
        <f t="shared" si="37"/>
        <v>2264.98</v>
      </c>
      <c r="G533" s="219"/>
      <c r="H533" s="219"/>
      <c r="I533" s="219"/>
      <c r="J533" s="219"/>
      <c r="K533" s="226"/>
      <c r="L533" s="226"/>
    </row>
    <row r="534" spans="1:12">
      <c r="A534" s="226"/>
      <c r="B534" s="226">
        <v>5457</v>
      </c>
      <c r="C534" s="226">
        <v>259261</v>
      </c>
      <c r="D534" s="247">
        <v>153</v>
      </c>
      <c r="E534" s="227">
        <v>5.48</v>
      </c>
      <c r="F534" s="256">
        <f t="shared" si="37"/>
        <v>838.44</v>
      </c>
      <c r="G534" s="219"/>
      <c r="H534" s="219"/>
      <c r="I534" s="219"/>
      <c r="J534" s="219"/>
      <c r="K534" s="226"/>
      <c r="L534" s="226"/>
    </row>
    <row r="535" spans="1:12">
      <c r="A535" s="226"/>
      <c r="B535" s="226">
        <v>5457</v>
      </c>
      <c r="C535" s="226">
        <v>259252</v>
      </c>
      <c r="D535" s="247">
        <v>368</v>
      </c>
      <c r="E535" s="227">
        <v>5.48</v>
      </c>
      <c r="F535" s="256">
        <f t="shared" si="37"/>
        <v>2016.64</v>
      </c>
      <c r="G535" s="219"/>
      <c r="H535" s="219"/>
      <c r="I535" s="219"/>
      <c r="J535" s="219"/>
      <c r="K535" s="226"/>
      <c r="L535" s="226"/>
    </row>
    <row r="536" spans="1:12">
      <c r="A536" s="226"/>
      <c r="B536" s="226">
        <v>5457</v>
      </c>
      <c r="C536" s="226">
        <v>259270</v>
      </c>
      <c r="D536" s="247">
        <v>380</v>
      </c>
      <c r="E536" s="227">
        <v>5.48</v>
      </c>
      <c r="F536" s="256">
        <f t="shared" si="37"/>
        <v>2082.4</v>
      </c>
      <c r="G536" s="219"/>
      <c r="H536" s="219"/>
      <c r="I536" s="219"/>
      <c r="J536" s="219"/>
      <c r="K536" s="226"/>
      <c r="L536" s="226"/>
    </row>
    <row r="537" spans="1:12">
      <c r="A537" s="226"/>
      <c r="B537" s="226"/>
      <c r="C537" s="226"/>
      <c r="D537" s="247"/>
      <c r="E537" s="227"/>
      <c r="F537" s="247"/>
      <c r="G537" s="219"/>
      <c r="H537" s="219"/>
      <c r="I537" s="219"/>
      <c r="J537" s="219"/>
      <c r="K537" s="226"/>
      <c r="L537" s="226"/>
    </row>
    <row r="538" spans="1:12">
      <c r="A538" s="226"/>
      <c r="B538" s="226"/>
      <c r="C538" s="226"/>
      <c r="D538" s="247"/>
      <c r="E538" s="227"/>
      <c r="F538" s="247"/>
      <c r="G538" s="219"/>
      <c r="H538" s="219"/>
      <c r="I538" s="219"/>
      <c r="J538" s="219"/>
      <c r="K538" s="226"/>
      <c r="L538" s="226"/>
    </row>
    <row r="539" spans="1:12">
      <c r="A539" s="226"/>
      <c r="B539" s="226"/>
      <c r="C539" s="226" t="s">
        <v>814</v>
      </c>
      <c r="D539" s="247">
        <f>SUM(D454:D538)</f>
        <v>72063</v>
      </c>
      <c r="E539" s="227"/>
      <c r="F539" s="257">
        <f>SUM(F454:F538)</f>
        <v>141548.36000000004</v>
      </c>
      <c r="G539" s="219"/>
      <c r="H539" s="219"/>
      <c r="I539" s="219"/>
      <c r="J539" s="219"/>
      <c r="K539" s="226"/>
      <c r="L539" s="226"/>
    </row>
    <row r="541" spans="1:12">
      <c r="A541" s="226">
        <v>2004</v>
      </c>
      <c r="B541" s="226">
        <v>5379</v>
      </c>
      <c r="C541" s="226">
        <v>260132</v>
      </c>
      <c r="D541" s="247">
        <v>981</v>
      </c>
      <c r="E541" s="247">
        <v>1.4</v>
      </c>
      <c r="F541" s="247">
        <v>1373.4</v>
      </c>
      <c r="G541" s="219">
        <v>43481</v>
      </c>
      <c r="H541" s="219">
        <f>G541+11</f>
        <v>43492</v>
      </c>
      <c r="I541" s="219">
        <v>43496</v>
      </c>
      <c r="J541" s="219"/>
      <c r="K541" s="226"/>
      <c r="L541" s="226"/>
    </row>
    <row r="542" spans="1:12">
      <c r="A542" s="226" t="s">
        <v>810</v>
      </c>
      <c r="B542" s="226">
        <v>5379</v>
      </c>
      <c r="C542" s="226">
        <v>260123</v>
      </c>
      <c r="D542" s="247">
        <v>2304</v>
      </c>
      <c r="E542" s="247">
        <v>1.4</v>
      </c>
      <c r="F542" s="247">
        <v>3225.6</v>
      </c>
      <c r="G542" s="219" t="s">
        <v>815</v>
      </c>
      <c r="H542" s="219"/>
      <c r="I542" s="219"/>
      <c r="J542" s="219"/>
      <c r="K542" s="226"/>
      <c r="L542" s="226"/>
    </row>
    <row r="543" spans="1:12">
      <c r="A543" s="226"/>
      <c r="B543" s="226">
        <v>5379</v>
      </c>
      <c r="C543" s="226">
        <v>260141</v>
      </c>
      <c r="D543" s="247">
        <v>808</v>
      </c>
      <c r="E543" s="247">
        <v>1.4</v>
      </c>
      <c r="F543" s="247">
        <v>1131.2</v>
      </c>
      <c r="G543" s="219"/>
      <c r="H543" s="219"/>
      <c r="I543" s="219"/>
      <c r="J543" s="219"/>
      <c r="K543" s="226"/>
      <c r="L543" s="226"/>
    </row>
    <row r="544" spans="1:12">
      <c r="A544" s="226"/>
      <c r="B544" s="226">
        <v>5378</v>
      </c>
      <c r="C544" s="226">
        <v>260105</v>
      </c>
      <c r="D544" s="247">
        <v>712</v>
      </c>
      <c r="E544" s="247">
        <v>1.39</v>
      </c>
      <c r="F544" s="247">
        <v>989.68</v>
      </c>
      <c r="G544" s="219"/>
      <c r="H544" s="219"/>
      <c r="I544" s="219"/>
      <c r="J544" s="219"/>
      <c r="K544" s="226"/>
      <c r="L544" s="226"/>
    </row>
    <row r="545" spans="1:12">
      <c r="A545" s="226"/>
      <c r="B545" s="226">
        <v>5378</v>
      </c>
      <c r="C545" s="226">
        <v>260087</v>
      </c>
      <c r="D545" s="247">
        <v>686</v>
      </c>
      <c r="E545" s="247">
        <v>1.39</v>
      </c>
      <c r="F545" s="247">
        <v>953.54</v>
      </c>
      <c r="G545" s="219"/>
      <c r="H545" s="219"/>
      <c r="I545" s="219"/>
      <c r="J545" s="219"/>
      <c r="K545" s="226"/>
      <c r="L545" s="226"/>
    </row>
    <row r="546" spans="1:12">
      <c r="A546" s="226"/>
      <c r="B546" s="226">
        <v>5378</v>
      </c>
      <c r="C546" s="226">
        <v>260114</v>
      </c>
      <c r="D546" s="247">
        <v>406</v>
      </c>
      <c r="E546" s="247">
        <v>1.39</v>
      </c>
      <c r="F546" s="247">
        <v>564.34</v>
      </c>
      <c r="G546" s="219"/>
      <c r="H546" s="219"/>
      <c r="I546" s="219"/>
      <c r="J546" s="219"/>
      <c r="K546" s="226"/>
      <c r="L546" s="226"/>
    </row>
    <row r="547" spans="1:12">
      <c r="A547" s="226"/>
      <c r="B547" s="226">
        <v>5382</v>
      </c>
      <c r="C547" s="226">
        <v>260224</v>
      </c>
      <c r="D547" s="247">
        <v>1225</v>
      </c>
      <c r="E547" s="247">
        <v>1.47</v>
      </c>
      <c r="F547" s="247">
        <v>1800.75</v>
      </c>
      <c r="G547" s="219"/>
      <c r="H547" s="219"/>
      <c r="I547" s="219"/>
      <c r="J547" s="219"/>
      <c r="K547" s="226"/>
      <c r="L547" s="226"/>
    </row>
    <row r="548" spans="1:12">
      <c r="A548" s="226"/>
      <c r="B548" s="226">
        <v>5382</v>
      </c>
      <c r="C548" s="226">
        <v>260215</v>
      </c>
      <c r="D548" s="247">
        <v>784</v>
      </c>
      <c r="E548" s="247">
        <v>1.47</v>
      </c>
      <c r="F548" s="247">
        <v>1152.48</v>
      </c>
      <c r="G548" s="219"/>
      <c r="H548" s="219"/>
      <c r="I548" s="219"/>
      <c r="J548" s="219"/>
      <c r="K548" s="226"/>
      <c r="L548" s="226"/>
    </row>
    <row r="549" spans="1:12">
      <c r="A549" s="226"/>
      <c r="B549" s="226">
        <v>5382</v>
      </c>
      <c r="C549" s="226">
        <v>260233</v>
      </c>
      <c r="D549" s="247">
        <v>777</v>
      </c>
      <c r="E549" s="247">
        <v>1.47</v>
      </c>
      <c r="F549" s="247">
        <v>1142.19</v>
      </c>
      <c r="G549" s="219"/>
      <c r="H549" s="219"/>
      <c r="I549" s="219"/>
      <c r="J549" s="219"/>
      <c r="K549" s="226"/>
      <c r="L549" s="226"/>
    </row>
    <row r="550" spans="1:12">
      <c r="A550" s="226"/>
      <c r="B550" s="226">
        <v>5388</v>
      </c>
      <c r="C550" s="226">
        <v>260619</v>
      </c>
      <c r="D550" s="247">
        <v>497</v>
      </c>
      <c r="E550" s="247">
        <v>1.55</v>
      </c>
      <c r="F550" s="247">
        <v>770.35</v>
      </c>
      <c r="G550" s="219"/>
      <c r="H550" s="219"/>
      <c r="I550" s="219"/>
      <c r="J550" s="219"/>
      <c r="K550" s="226"/>
      <c r="L550" s="226"/>
    </row>
    <row r="551" spans="1:12">
      <c r="A551" s="226"/>
      <c r="B551" s="226">
        <v>5388</v>
      </c>
      <c r="C551" s="226">
        <v>260600</v>
      </c>
      <c r="D551" s="247">
        <v>294</v>
      </c>
      <c r="E551" s="247">
        <v>1.55</v>
      </c>
      <c r="F551" s="247">
        <v>455.7</v>
      </c>
      <c r="G551" s="219"/>
      <c r="H551" s="219"/>
      <c r="I551" s="219"/>
      <c r="J551" s="219"/>
      <c r="K551" s="226"/>
      <c r="L551" s="226"/>
    </row>
    <row r="552" spans="1:12">
      <c r="A552" s="226"/>
      <c r="B552" s="226">
        <v>5388</v>
      </c>
      <c r="C552" s="226">
        <v>260628</v>
      </c>
      <c r="D552" s="247">
        <v>313</v>
      </c>
      <c r="E552" s="247">
        <v>1.55</v>
      </c>
      <c r="F552" s="247">
        <v>485.15</v>
      </c>
      <c r="G552" s="219"/>
      <c r="H552" s="219"/>
      <c r="I552" s="219"/>
      <c r="J552" s="219"/>
      <c r="K552" s="226"/>
      <c r="L552" s="226"/>
    </row>
    <row r="553" spans="1:12">
      <c r="A553" s="226"/>
      <c r="B553" s="226"/>
      <c r="C553" s="226"/>
      <c r="D553" s="247"/>
      <c r="E553" s="227"/>
      <c r="F553" s="247"/>
      <c r="G553" s="219"/>
      <c r="H553" s="219"/>
      <c r="I553" s="219"/>
      <c r="J553" s="219"/>
      <c r="K553" s="226"/>
      <c r="L553" s="226"/>
    </row>
    <row r="554" spans="1:12">
      <c r="A554" s="258" t="s">
        <v>798</v>
      </c>
      <c r="B554" s="258">
        <v>5390</v>
      </c>
      <c r="C554" s="258">
        <v>260729</v>
      </c>
      <c r="D554" s="259">
        <v>551</v>
      </c>
      <c r="E554" s="259">
        <v>1.64</v>
      </c>
      <c r="F554" s="259">
        <v>903.64</v>
      </c>
      <c r="G554" s="260"/>
      <c r="H554" s="260"/>
      <c r="I554" s="260"/>
      <c r="J554" s="260"/>
      <c r="K554" s="258"/>
      <c r="L554" s="226"/>
    </row>
    <row r="555" spans="1:12">
      <c r="A555" s="226"/>
      <c r="B555" s="226"/>
      <c r="C555" s="226"/>
      <c r="D555" s="247"/>
      <c r="E555" s="227"/>
      <c r="F555" s="247"/>
      <c r="G555" s="219"/>
      <c r="H555" s="219"/>
      <c r="I555" s="219"/>
      <c r="J555" s="219"/>
      <c r="K555" s="226"/>
      <c r="L555" s="226"/>
    </row>
    <row r="556" spans="1:12">
      <c r="A556" s="226" t="s">
        <v>800</v>
      </c>
      <c r="B556" s="226">
        <v>5449</v>
      </c>
      <c r="C556" s="226">
        <v>258950</v>
      </c>
      <c r="D556" s="247">
        <v>621</v>
      </c>
      <c r="E556" s="247">
        <v>3.38</v>
      </c>
      <c r="F556" s="247">
        <v>2098.98</v>
      </c>
      <c r="G556" s="219"/>
      <c r="H556" s="219"/>
      <c r="I556" s="219"/>
      <c r="J556" s="219"/>
      <c r="K556" s="226"/>
      <c r="L556" s="226"/>
    </row>
    <row r="557" spans="1:12">
      <c r="A557" s="226"/>
      <c r="B557" s="226">
        <v>5449</v>
      </c>
      <c r="C557" s="226">
        <v>258940</v>
      </c>
      <c r="D557" s="247">
        <v>928</v>
      </c>
      <c r="E557" s="247">
        <v>3.38</v>
      </c>
      <c r="F557" s="247">
        <v>3136.64</v>
      </c>
      <c r="G557" s="219"/>
      <c r="H557" s="219"/>
      <c r="I557" s="219"/>
      <c r="J557" s="219"/>
      <c r="K557" s="226"/>
      <c r="L557" s="226"/>
    </row>
    <row r="558" spans="1:12">
      <c r="A558" s="226"/>
      <c r="B558" s="226">
        <v>5449</v>
      </c>
      <c r="C558" s="226">
        <v>258978</v>
      </c>
      <c r="D558" s="247">
        <v>359</v>
      </c>
      <c r="E558" s="247">
        <v>3.38</v>
      </c>
      <c r="F558" s="247">
        <v>1213.42</v>
      </c>
      <c r="G558" s="219"/>
      <c r="H558" s="219"/>
      <c r="I558" s="219"/>
      <c r="J558" s="219"/>
      <c r="K558" s="226"/>
      <c r="L558" s="226"/>
    </row>
    <row r="559" spans="1:12">
      <c r="A559" s="226" t="s">
        <v>801</v>
      </c>
      <c r="B559" s="226">
        <v>5450</v>
      </c>
      <c r="C559" s="226">
        <v>258996</v>
      </c>
      <c r="D559" s="247">
        <v>1147</v>
      </c>
      <c r="E559" s="247">
        <v>3.91</v>
      </c>
      <c r="F559" s="247">
        <v>4484.7700000000004</v>
      </c>
      <c r="G559" s="219"/>
      <c r="H559" s="226"/>
      <c r="I559" s="226"/>
      <c r="J559" s="226"/>
      <c r="K559" s="226"/>
      <c r="L559" s="226"/>
    </row>
    <row r="560" spans="1:12">
      <c r="A560" s="226"/>
      <c r="B560" s="226">
        <v>5450</v>
      </c>
      <c r="C560" s="226">
        <v>258987</v>
      </c>
      <c r="D560" s="247">
        <v>784</v>
      </c>
      <c r="E560" s="247">
        <v>3.91</v>
      </c>
      <c r="F560" s="247">
        <v>3065.44</v>
      </c>
      <c r="G560" s="219"/>
      <c r="H560" s="219"/>
      <c r="I560" s="219"/>
      <c r="J560" s="219"/>
      <c r="K560" s="226"/>
      <c r="L560" s="226"/>
    </row>
    <row r="561" spans="1:12">
      <c r="A561" s="226"/>
      <c r="B561" s="226">
        <v>5450</v>
      </c>
      <c r="C561" s="226">
        <v>259005</v>
      </c>
      <c r="D561" s="247">
        <v>480</v>
      </c>
      <c r="E561" s="247">
        <v>3.91</v>
      </c>
      <c r="F561" s="247">
        <v>1876.8</v>
      </c>
      <c r="G561" s="219"/>
      <c r="H561" s="219"/>
      <c r="I561" s="219"/>
      <c r="J561" s="219"/>
      <c r="K561" s="226"/>
      <c r="L561" s="226"/>
    </row>
    <row r="562" spans="1:12">
      <c r="A562" s="226"/>
      <c r="B562" s="226"/>
      <c r="C562" s="226"/>
      <c r="D562" s="247"/>
      <c r="E562" s="227"/>
      <c r="F562" s="247"/>
      <c r="G562" s="219"/>
      <c r="H562" s="219"/>
      <c r="I562" s="219"/>
      <c r="J562" s="219"/>
      <c r="K562" s="226"/>
      <c r="L562" s="226"/>
    </row>
    <row r="563" spans="1:12">
      <c r="A563" s="226" t="s">
        <v>802</v>
      </c>
      <c r="B563" s="226">
        <v>5452</v>
      </c>
      <c r="C563" s="226">
        <v>259079</v>
      </c>
      <c r="D563" s="247">
        <v>302</v>
      </c>
      <c r="E563" s="247">
        <v>4.0599999999999996</v>
      </c>
      <c r="F563" s="247">
        <v>1226.1199999999999</v>
      </c>
      <c r="G563" s="219"/>
      <c r="H563" s="219"/>
      <c r="I563" s="219"/>
      <c r="J563" s="219"/>
      <c r="K563" s="226"/>
      <c r="L563" s="226"/>
    </row>
    <row r="564" spans="1:12">
      <c r="A564" s="226"/>
      <c r="B564" s="226">
        <v>5452</v>
      </c>
      <c r="C564" s="226">
        <v>259060</v>
      </c>
      <c r="D564" s="247">
        <v>1248</v>
      </c>
      <c r="E564" s="247">
        <v>4.0599999999999996</v>
      </c>
      <c r="F564" s="247">
        <v>5066.88</v>
      </c>
      <c r="G564" s="219"/>
      <c r="H564" s="219"/>
      <c r="I564" s="219"/>
      <c r="J564" s="219"/>
      <c r="K564" s="226"/>
      <c r="L564" s="226"/>
    </row>
    <row r="565" spans="1:12">
      <c r="A565" s="226"/>
      <c r="B565" s="226">
        <v>5452</v>
      </c>
      <c r="C565" s="226">
        <v>259088</v>
      </c>
      <c r="D565" s="247">
        <v>459</v>
      </c>
      <c r="E565" s="247">
        <v>4.0599999999999996</v>
      </c>
      <c r="F565" s="247">
        <v>1863.54</v>
      </c>
      <c r="G565" s="219"/>
      <c r="H565" s="219"/>
      <c r="I565" s="219"/>
      <c r="J565" s="219"/>
      <c r="K565" s="226"/>
      <c r="L565" s="226"/>
    </row>
    <row r="566" spans="1:12">
      <c r="A566" s="226"/>
      <c r="B566" s="226"/>
      <c r="C566" s="226"/>
      <c r="D566" s="247"/>
      <c r="E566" s="227"/>
      <c r="F566" s="247"/>
      <c r="G566" s="219"/>
      <c r="H566" s="219"/>
      <c r="I566" s="219"/>
      <c r="J566" s="219"/>
      <c r="K566" s="226"/>
      <c r="L566" s="226"/>
    </row>
    <row r="567" spans="1:12">
      <c r="A567" s="226" t="s">
        <v>803</v>
      </c>
      <c r="B567" s="226">
        <v>5453</v>
      </c>
      <c r="C567" s="226">
        <v>270564</v>
      </c>
      <c r="D567" s="247">
        <v>1101</v>
      </c>
      <c r="E567" s="247">
        <v>4.09</v>
      </c>
      <c r="F567" s="247">
        <v>4503.09</v>
      </c>
      <c r="G567" s="219"/>
      <c r="H567" s="219"/>
      <c r="I567" s="219"/>
      <c r="J567" s="219"/>
      <c r="K567" s="226"/>
      <c r="L567" s="226"/>
    </row>
    <row r="568" spans="1:12">
      <c r="A568" s="226"/>
      <c r="B568" s="226">
        <v>5453</v>
      </c>
      <c r="C568" s="226">
        <v>270573</v>
      </c>
      <c r="D568" s="247">
        <v>2048</v>
      </c>
      <c r="E568" s="247">
        <v>4.09</v>
      </c>
      <c r="F568" s="247">
        <v>8376.32</v>
      </c>
      <c r="G568" s="219"/>
      <c r="H568" s="219"/>
      <c r="I568" s="219"/>
      <c r="J568" s="219"/>
      <c r="K568" s="226"/>
      <c r="L568" s="226"/>
    </row>
    <row r="569" spans="1:12">
      <c r="A569" s="226"/>
      <c r="B569" s="226">
        <v>5453</v>
      </c>
      <c r="C569" s="226">
        <v>270555</v>
      </c>
      <c r="D569" s="247">
        <v>481</v>
      </c>
      <c r="E569" s="247">
        <v>4.09</v>
      </c>
      <c r="F569" s="247">
        <v>1967.29</v>
      </c>
      <c r="G569" s="219"/>
      <c r="H569" s="219"/>
      <c r="I569" s="219"/>
      <c r="J569" s="219"/>
      <c r="K569" s="226"/>
      <c r="L569" s="226"/>
    </row>
    <row r="570" spans="1:12">
      <c r="A570" s="226"/>
      <c r="B570" s="226"/>
      <c r="C570" s="226"/>
      <c r="D570" s="247"/>
      <c r="E570" s="247"/>
      <c r="F570" s="247"/>
      <c r="G570" s="219"/>
      <c r="H570" s="219"/>
      <c r="I570" s="219"/>
      <c r="J570" s="219"/>
      <c r="K570" s="226"/>
      <c r="L570" s="226"/>
    </row>
    <row r="571" spans="1:12">
      <c r="A571" s="226"/>
      <c r="B571" s="226">
        <v>5454</v>
      </c>
      <c r="C571" s="226">
        <v>259142</v>
      </c>
      <c r="D571" s="247">
        <v>786</v>
      </c>
      <c r="E571" s="247">
        <v>4.01</v>
      </c>
      <c r="F571" s="247">
        <v>3151.86</v>
      </c>
      <c r="G571" s="219"/>
      <c r="H571" s="219"/>
      <c r="I571" s="219"/>
      <c r="J571" s="219"/>
      <c r="K571" s="226"/>
      <c r="L571" s="226"/>
    </row>
    <row r="572" spans="1:12">
      <c r="A572" s="226"/>
      <c r="B572" s="226">
        <v>5454</v>
      </c>
      <c r="C572" s="226">
        <v>259133</v>
      </c>
      <c r="D572" s="247">
        <v>1472</v>
      </c>
      <c r="E572" s="247">
        <v>4.01</v>
      </c>
      <c r="F572" s="247">
        <v>5902.72</v>
      </c>
      <c r="G572" s="219"/>
      <c r="H572" s="219"/>
      <c r="I572" s="219"/>
      <c r="J572" s="219"/>
      <c r="K572" s="226"/>
      <c r="L572" s="226"/>
    </row>
    <row r="573" spans="1:12">
      <c r="A573" s="226"/>
      <c r="B573" s="226">
        <v>5454</v>
      </c>
      <c r="C573" s="226">
        <v>259151</v>
      </c>
      <c r="D573" s="247">
        <v>421</v>
      </c>
      <c r="E573" s="247">
        <v>4.01</v>
      </c>
      <c r="F573" s="247">
        <v>1688.21</v>
      </c>
      <c r="G573" s="219"/>
      <c r="H573" s="219"/>
      <c r="I573" s="219"/>
      <c r="J573" s="219"/>
      <c r="K573" s="226"/>
      <c r="L573" s="226"/>
    </row>
    <row r="574" spans="1:12">
      <c r="A574" s="226"/>
      <c r="B574" s="226"/>
      <c r="C574" s="226"/>
      <c r="D574" s="247"/>
      <c r="E574" s="227"/>
      <c r="F574" s="247"/>
      <c r="G574" s="219"/>
      <c r="H574" s="219"/>
      <c r="I574" s="219"/>
      <c r="J574" s="219"/>
      <c r="K574" s="226"/>
      <c r="L574" s="226"/>
    </row>
    <row r="575" spans="1:12">
      <c r="A575" s="226"/>
      <c r="B575" s="226"/>
      <c r="C575" s="226" t="s">
        <v>814</v>
      </c>
      <c r="D575" s="247">
        <f>SUM(D541:D574)</f>
        <v>22975</v>
      </c>
      <c r="E575" s="227"/>
      <c r="F575" s="247">
        <f>SUM(F541:F574)</f>
        <v>64570.1</v>
      </c>
      <c r="G575" s="219"/>
      <c r="H575" s="219"/>
      <c r="I575" s="219"/>
      <c r="J575" s="219"/>
      <c r="K575" s="226"/>
      <c r="L575" s="226"/>
    </row>
    <row r="576" spans="1:12">
      <c r="A576" s="226"/>
      <c r="B576" s="226"/>
      <c r="C576" s="226"/>
      <c r="D576" s="247"/>
      <c r="E576" s="227"/>
      <c r="F576" s="247"/>
      <c r="G576" s="219"/>
      <c r="H576" s="219"/>
      <c r="I576" s="219"/>
      <c r="J576" s="219"/>
      <c r="K576" s="226"/>
      <c r="L576" s="226"/>
    </row>
    <row r="577" spans="1:12">
      <c r="A577" s="226">
        <v>2005</v>
      </c>
      <c r="B577" s="226">
        <v>4284</v>
      </c>
      <c r="C577" s="226">
        <v>268703</v>
      </c>
      <c r="D577" s="227">
        <v>951</v>
      </c>
      <c r="E577" s="247">
        <v>1.4</v>
      </c>
      <c r="F577" s="247">
        <v>1331.4</v>
      </c>
      <c r="G577" s="219">
        <v>43493</v>
      </c>
      <c r="H577" s="219">
        <v>43512</v>
      </c>
      <c r="I577" s="219" t="s">
        <v>816</v>
      </c>
      <c r="J577" s="219"/>
      <c r="K577" s="226"/>
      <c r="L577" s="226"/>
    </row>
    <row r="578" spans="1:12" ht="16.5">
      <c r="A578" s="358" t="s">
        <v>972</v>
      </c>
      <c r="B578" s="226">
        <v>4284</v>
      </c>
      <c r="C578" s="226">
        <v>268694</v>
      </c>
      <c r="D578" s="227">
        <v>2160</v>
      </c>
      <c r="E578" s="247">
        <v>1.4</v>
      </c>
      <c r="F578" s="247">
        <v>3024</v>
      </c>
      <c r="G578" s="219"/>
      <c r="H578" s="219" t="s">
        <v>817</v>
      </c>
      <c r="I578" s="219"/>
      <c r="J578" s="219"/>
      <c r="K578" s="226"/>
      <c r="L578" s="226"/>
    </row>
    <row r="579" spans="1:12">
      <c r="A579" s="226" t="s">
        <v>810</v>
      </c>
      <c r="B579" s="226">
        <v>4284</v>
      </c>
      <c r="C579" s="226">
        <v>268740</v>
      </c>
      <c r="D579" s="227">
        <v>831</v>
      </c>
      <c r="E579" s="247">
        <v>1.4</v>
      </c>
      <c r="F579" s="247">
        <v>1163.4000000000001</v>
      </c>
      <c r="G579" s="229" t="s">
        <v>818</v>
      </c>
      <c r="I579" s="219"/>
      <c r="J579" s="219"/>
      <c r="K579" s="226"/>
      <c r="L579" s="226"/>
    </row>
    <row r="580" spans="1:12">
      <c r="A580" s="226"/>
      <c r="B580" s="226"/>
      <c r="C580" s="226"/>
      <c r="D580" s="227"/>
      <c r="E580" s="247"/>
      <c r="F580" s="247"/>
      <c r="G580" s="229" t="s">
        <v>819</v>
      </c>
      <c r="I580" s="219"/>
      <c r="J580" s="219"/>
      <c r="K580" s="226"/>
      <c r="L580" s="226"/>
    </row>
    <row r="581" spans="1:12">
      <c r="A581" s="226"/>
      <c r="B581" s="226">
        <v>4285</v>
      </c>
      <c r="C581" s="226">
        <v>268795</v>
      </c>
      <c r="D581" s="227">
        <v>518</v>
      </c>
      <c r="E581" s="247">
        <v>1.3</v>
      </c>
      <c r="F581" s="247">
        <v>673.4</v>
      </c>
      <c r="G581" s="229"/>
      <c r="H581" s="219" t="s">
        <v>820</v>
      </c>
      <c r="I581" s="219"/>
      <c r="J581" s="219"/>
      <c r="K581" s="226"/>
      <c r="L581" s="226"/>
    </row>
    <row r="582" spans="1:12">
      <c r="A582" s="226"/>
      <c r="B582" s="226">
        <v>4285</v>
      </c>
      <c r="C582" s="226">
        <v>268777</v>
      </c>
      <c r="D582" s="227">
        <v>1224</v>
      </c>
      <c r="E582" s="247">
        <v>1.3</v>
      </c>
      <c r="F582" s="247">
        <v>1591.2</v>
      </c>
      <c r="G582" s="229"/>
      <c r="H582" s="219" t="s">
        <v>821</v>
      </c>
      <c r="I582" s="219"/>
      <c r="J582" s="219"/>
      <c r="K582" s="226"/>
      <c r="L582" s="226"/>
    </row>
    <row r="583" spans="1:12">
      <c r="A583" s="226"/>
      <c r="B583" s="226">
        <v>4285</v>
      </c>
      <c r="C583" s="226">
        <v>268804</v>
      </c>
      <c r="D583" s="227">
        <v>464</v>
      </c>
      <c r="E583" s="247">
        <v>1.3</v>
      </c>
      <c r="F583" s="247">
        <v>603.20000000000005</v>
      </c>
      <c r="G583" s="219"/>
      <c r="H583" s="219"/>
      <c r="I583" s="219"/>
      <c r="J583" s="219"/>
      <c r="K583" s="226"/>
      <c r="L583" s="226"/>
    </row>
    <row r="584" spans="1:12">
      <c r="A584" s="226"/>
      <c r="B584" s="226"/>
      <c r="C584" s="226"/>
      <c r="D584" s="227"/>
      <c r="E584" s="247"/>
      <c r="F584" s="247"/>
      <c r="G584" s="219"/>
      <c r="H584" s="219"/>
      <c r="I584" s="219"/>
      <c r="J584" s="219"/>
      <c r="K584" s="226"/>
      <c r="L584" s="226"/>
    </row>
    <row r="585" spans="1:12">
      <c r="A585" s="226"/>
      <c r="B585" s="226">
        <v>4286</v>
      </c>
      <c r="C585" s="226">
        <v>268831</v>
      </c>
      <c r="D585" s="227">
        <v>410</v>
      </c>
      <c r="E585" s="247">
        <v>1.4</v>
      </c>
      <c r="F585" s="247">
        <v>574</v>
      </c>
      <c r="G585" s="219"/>
      <c r="H585" s="219"/>
      <c r="I585" s="219"/>
      <c r="J585" s="219"/>
      <c r="K585" s="226"/>
      <c r="L585" s="226"/>
    </row>
    <row r="586" spans="1:12">
      <c r="A586" s="226"/>
      <c r="B586" s="226">
        <v>4286</v>
      </c>
      <c r="C586" s="226">
        <v>268822</v>
      </c>
      <c r="D586" s="227">
        <v>972</v>
      </c>
      <c r="E586" s="247">
        <v>1.4</v>
      </c>
      <c r="F586" s="247">
        <v>1360.8</v>
      </c>
      <c r="G586" s="219"/>
      <c r="H586" s="219"/>
      <c r="I586" s="219"/>
      <c r="J586" s="219"/>
      <c r="K586" s="226"/>
      <c r="L586" s="226"/>
    </row>
    <row r="587" spans="1:12">
      <c r="A587" s="226"/>
      <c r="B587" s="226">
        <v>4286</v>
      </c>
      <c r="C587" s="226">
        <v>268840</v>
      </c>
      <c r="D587" s="227">
        <v>369</v>
      </c>
      <c r="E587" s="247">
        <v>1.4</v>
      </c>
      <c r="F587" s="247">
        <v>516.6</v>
      </c>
      <c r="G587" s="219"/>
      <c r="H587" s="219"/>
      <c r="I587" s="219"/>
      <c r="J587" s="219"/>
      <c r="K587" s="226"/>
      <c r="L587" s="226"/>
    </row>
    <row r="588" spans="1:12">
      <c r="A588" s="226"/>
      <c r="B588" s="226"/>
      <c r="C588" s="226"/>
      <c r="D588" s="227"/>
      <c r="E588" s="247"/>
      <c r="F588" s="247"/>
      <c r="G588" s="219"/>
      <c r="H588" s="219"/>
      <c r="I588" s="219"/>
      <c r="J588" s="219"/>
      <c r="K588" s="226"/>
      <c r="L588" s="226"/>
    </row>
    <row r="589" spans="1:12">
      <c r="A589" s="226"/>
      <c r="B589" s="226">
        <v>9905</v>
      </c>
      <c r="C589" s="226">
        <v>269134</v>
      </c>
      <c r="D589" s="227">
        <v>1023</v>
      </c>
      <c r="E589" s="247">
        <v>1.54</v>
      </c>
      <c r="F589" s="247">
        <v>1575.42</v>
      </c>
      <c r="G589" s="219"/>
      <c r="H589" s="219"/>
      <c r="I589" s="219"/>
      <c r="J589" s="219"/>
      <c r="K589" s="226"/>
      <c r="L589" s="226"/>
    </row>
    <row r="590" spans="1:12">
      <c r="A590" s="226"/>
      <c r="B590" s="226">
        <v>9905</v>
      </c>
      <c r="C590" s="226">
        <v>269125</v>
      </c>
      <c r="D590" s="227">
        <v>2376</v>
      </c>
      <c r="E590" s="247">
        <v>1.54</v>
      </c>
      <c r="F590" s="247">
        <v>3659.04</v>
      </c>
      <c r="G590" s="219"/>
      <c r="H590" s="219"/>
      <c r="I590" s="219"/>
      <c r="J590" s="219"/>
      <c r="K590" s="226"/>
      <c r="L590" s="226"/>
    </row>
    <row r="591" spans="1:12">
      <c r="A591" s="226"/>
      <c r="B591" s="226">
        <v>9905</v>
      </c>
      <c r="C591" s="226">
        <v>269143</v>
      </c>
      <c r="D591" s="227">
        <v>273</v>
      </c>
      <c r="E591" s="247">
        <v>1.54</v>
      </c>
      <c r="F591" s="247">
        <v>420.42</v>
      </c>
      <c r="G591" s="219"/>
      <c r="H591" s="219"/>
      <c r="I591" s="219"/>
      <c r="J591" s="219"/>
      <c r="K591" s="226"/>
      <c r="L591" s="226"/>
    </row>
    <row r="592" spans="1:12">
      <c r="A592" s="226"/>
      <c r="B592" s="226"/>
      <c r="C592" s="226"/>
      <c r="D592" s="227"/>
      <c r="E592" s="247"/>
      <c r="F592" s="247"/>
      <c r="G592" s="219"/>
      <c r="H592" s="219"/>
      <c r="I592" s="219"/>
      <c r="J592" s="219"/>
      <c r="K592" s="226"/>
      <c r="L592" s="226"/>
    </row>
    <row r="593" spans="1:12">
      <c r="A593" s="226"/>
      <c r="B593" s="226">
        <v>4281</v>
      </c>
      <c r="C593" s="226">
        <v>268548</v>
      </c>
      <c r="D593" s="227">
        <v>1374</v>
      </c>
      <c r="E593" s="247">
        <v>1.39</v>
      </c>
      <c r="F593" s="247">
        <v>1909.86</v>
      </c>
      <c r="G593" s="219"/>
      <c r="H593" s="219"/>
      <c r="I593" s="219"/>
      <c r="J593" s="219"/>
      <c r="K593" s="226"/>
      <c r="L593" s="226"/>
    </row>
    <row r="594" spans="1:12">
      <c r="A594" s="226"/>
      <c r="B594" s="226">
        <v>4281</v>
      </c>
      <c r="C594" s="226">
        <v>268501</v>
      </c>
      <c r="D594" s="227">
        <v>1372</v>
      </c>
      <c r="E594" s="247">
        <v>1.39</v>
      </c>
      <c r="F594" s="247">
        <v>1907.08</v>
      </c>
      <c r="G594" s="219"/>
      <c r="H594" s="219"/>
      <c r="I594" s="219"/>
      <c r="J594" s="219"/>
      <c r="K594" s="226"/>
      <c r="L594" s="226"/>
    </row>
    <row r="595" spans="1:12">
      <c r="A595" s="226"/>
      <c r="B595" s="226">
        <v>4281</v>
      </c>
      <c r="C595" s="226">
        <v>268557</v>
      </c>
      <c r="D595" s="227">
        <v>632</v>
      </c>
      <c r="E595" s="247">
        <v>1.39</v>
      </c>
      <c r="F595" s="247">
        <v>878.48</v>
      </c>
      <c r="G595" s="219"/>
      <c r="H595" s="219"/>
      <c r="I595" s="219"/>
      <c r="J595" s="219"/>
      <c r="K595" s="226"/>
      <c r="L595" s="226"/>
    </row>
    <row r="596" spans="1:12">
      <c r="A596" s="226"/>
      <c r="B596" s="226"/>
      <c r="C596" s="226"/>
      <c r="D596" s="247"/>
      <c r="E596" s="247"/>
      <c r="F596" s="247"/>
      <c r="G596" s="219"/>
      <c r="H596" s="219"/>
      <c r="I596" s="219"/>
      <c r="J596" s="219"/>
      <c r="K596" s="226"/>
      <c r="L596" s="226"/>
    </row>
    <row r="597" spans="1:12">
      <c r="A597" s="226" t="s">
        <v>798</v>
      </c>
      <c r="B597" s="226">
        <v>4282</v>
      </c>
      <c r="C597" s="226">
        <v>268575</v>
      </c>
      <c r="D597" s="227">
        <v>1026</v>
      </c>
      <c r="E597" s="247">
        <v>1.3</v>
      </c>
      <c r="F597" s="247">
        <v>1333.8</v>
      </c>
      <c r="G597" s="219"/>
      <c r="H597" s="219"/>
      <c r="I597" s="219"/>
      <c r="J597" s="219"/>
      <c r="K597" s="226"/>
      <c r="L597" s="226"/>
    </row>
    <row r="598" spans="1:12">
      <c r="A598" s="226"/>
      <c r="B598" s="226">
        <v>4282</v>
      </c>
      <c r="C598" s="226">
        <v>268566</v>
      </c>
      <c r="D598" s="227">
        <v>980</v>
      </c>
      <c r="E598" s="247">
        <v>1.3</v>
      </c>
      <c r="F598" s="247">
        <v>1274</v>
      </c>
      <c r="G598" s="219"/>
      <c r="H598" s="219"/>
      <c r="I598" s="219"/>
      <c r="J598" s="219"/>
      <c r="K598" s="226"/>
      <c r="L598" s="226"/>
    </row>
    <row r="599" spans="1:12">
      <c r="A599" s="226"/>
      <c r="B599" s="226">
        <v>4282</v>
      </c>
      <c r="C599" s="226">
        <v>268584</v>
      </c>
      <c r="D599" s="227">
        <v>461</v>
      </c>
      <c r="E599" s="247">
        <v>1.3</v>
      </c>
      <c r="F599" s="247">
        <v>599.29999999999995</v>
      </c>
      <c r="G599" s="219"/>
      <c r="H599" s="219"/>
      <c r="I599" s="219"/>
      <c r="J599" s="219"/>
      <c r="K599" s="226"/>
      <c r="L599" s="226"/>
    </row>
    <row r="600" spans="1:12">
      <c r="A600" s="226"/>
      <c r="B600" s="226"/>
      <c r="C600" s="226"/>
      <c r="D600" s="227"/>
      <c r="E600" s="247"/>
      <c r="F600" s="247"/>
      <c r="G600" s="219"/>
      <c r="H600" s="219"/>
      <c r="I600" s="219"/>
      <c r="J600" s="219"/>
      <c r="K600" s="226"/>
      <c r="L600" s="226"/>
    </row>
    <row r="601" spans="1:12">
      <c r="A601" s="226"/>
      <c r="B601" s="226">
        <v>4283</v>
      </c>
      <c r="C601" s="226">
        <v>268602</v>
      </c>
      <c r="D601" s="227">
        <v>802</v>
      </c>
      <c r="E601" s="247">
        <v>1.39</v>
      </c>
      <c r="F601" s="247">
        <v>1114.78</v>
      </c>
      <c r="G601" s="219"/>
      <c r="H601" s="219"/>
      <c r="I601" s="219"/>
      <c r="J601" s="219"/>
      <c r="K601" s="226"/>
      <c r="L601" s="226"/>
    </row>
    <row r="602" spans="1:12">
      <c r="A602" s="226"/>
      <c r="B602" s="226">
        <v>4283</v>
      </c>
      <c r="C602" s="226">
        <v>268593</v>
      </c>
      <c r="D602" s="227">
        <v>784</v>
      </c>
      <c r="E602" s="247">
        <v>1.39</v>
      </c>
      <c r="F602" s="247">
        <v>1089.76</v>
      </c>
      <c r="G602" s="219"/>
      <c r="H602" s="219"/>
      <c r="I602" s="219"/>
      <c r="J602" s="219"/>
      <c r="K602" s="226"/>
      <c r="L602" s="226"/>
    </row>
    <row r="603" spans="1:12">
      <c r="A603" s="226"/>
      <c r="B603" s="226">
        <v>4283</v>
      </c>
      <c r="C603" s="226">
        <v>268620</v>
      </c>
      <c r="D603" s="227">
        <v>365</v>
      </c>
      <c r="E603" s="247">
        <v>1.39</v>
      </c>
      <c r="F603" s="247">
        <v>507.35</v>
      </c>
      <c r="G603" s="219"/>
      <c r="H603" s="219"/>
      <c r="I603" s="219"/>
      <c r="J603" s="219"/>
      <c r="K603" s="226"/>
      <c r="L603" s="226"/>
    </row>
    <row r="604" spans="1:12">
      <c r="A604" s="226"/>
      <c r="B604" s="226"/>
      <c r="C604" s="226"/>
      <c r="D604" s="227"/>
      <c r="E604" s="247"/>
      <c r="F604" s="247"/>
      <c r="G604" s="219"/>
      <c r="H604" s="219"/>
      <c r="I604" s="219"/>
      <c r="J604" s="219"/>
      <c r="K604" s="226"/>
      <c r="L604" s="226"/>
    </row>
    <row r="605" spans="1:12">
      <c r="A605" s="226"/>
      <c r="B605" s="226">
        <v>9904</v>
      </c>
      <c r="C605" s="226">
        <v>269089</v>
      </c>
      <c r="D605" s="227">
        <v>1910</v>
      </c>
      <c r="E605" s="247">
        <v>1.56</v>
      </c>
      <c r="F605" s="247">
        <v>2979.6</v>
      </c>
      <c r="G605" s="219"/>
      <c r="H605" s="219"/>
      <c r="I605" s="219"/>
      <c r="J605" s="219"/>
      <c r="K605" s="226"/>
      <c r="L605" s="226"/>
    </row>
    <row r="606" spans="1:12">
      <c r="A606" s="226"/>
      <c r="B606" s="226">
        <v>9904</v>
      </c>
      <c r="C606" s="226">
        <v>269070</v>
      </c>
      <c r="D606" s="227">
        <v>1568</v>
      </c>
      <c r="E606" s="247">
        <v>1.56</v>
      </c>
      <c r="F606" s="247">
        <v>2446.08</v>
      </c>
      <c r="G606" s="219"/>
      <c r="H606" s="219"/>
      <c r="I606" s="219"/>
      <c r="J606" s="219"/>
      <c r="K606" s="226"/>
      <c r="L606" s="226"/>
    </row>
    <row r="607" spans="1:12">
      <c r="A607" s="226"/>
      <c r="B607" s="226">
        <v>9904</v>
      </c>
      <c r="C607" s="226">
        <v>269107</v>
      </c>
      <c r="D607" s="227">
        <v>461</v>
      </c>
      <c r="E607" s="247">
        <v>1.56</v>
      </c>
      <c r="F607" s="247">
        <v>719.16</v>
      </c>
      <c r="G607" s="219"/>
      <c r="H607" s="219"/>
      <c r="I607" s="219"/>
      <c r="J607" s="219"/>
      <c r="K607" s="226"/>
      <c r="L607" s="226"/>
    </row>
    <row r="608" spans="1:12">
      <c r="A608" s="226"/>
      <c r="B608" s="226"/>
      <c r="C608" s="226"/>
      <c r="D608" s="227"/>
      <c r="E608" s="247"/>
      <c r="F608" s="247"/>
      <c r="G608" s="219"/>
      <c r="H608" s="219"/>
      <c r="I608" s="219"/>
      <c r="J608" s="219"/>
      <c r="K608" s="226"/>
      <c r="L608" s="226"/>
    </row>
    <row r="609" spans="1:12">
      <c r="A609" s="226"/>
      <c r="B609" s="226">
        <v>4277</v>
      </c>
      <c r="C609" s="226">
        <v>268319</v>
      </c>
      <c r="D609" s="227">
        <v>1885</v>
      </c>
      <c r="E609" s="247">
        <v>1.53</v>
      </c>
      <c r="F609" s="247">
        <v>2884.05</v>
      </c>
      <c r="G609" s="219"/>
      <c r="H609" s="219"/>
      <c r="I609" s="219"/>
      <c r="J609" s="219"/>
      <c r="K609" s="226"/>
      <c r="L609" s="226"/>
    </row>
    <row r="610" spans="1:12">
      <c r="A610" s="226"/>
      <c r="B610" s="226">
        <v>4277</v>
      </c>
      <c r="C610" s="226">
        <v>268281</v>
      </c>
      <c r="D610" s="227">
        <v>1911</v>
      </c>
      <c r="E610" s="247">
        <v>1.53</v>
      </c>
      <c r="F610" s="247">
        <v>2923.83</v>
      </c>
      <c r="G610" s="219"/>
      <c r="H610" s="219"/>
      <c r="I610" s="219"/>
      <c r="J610" s="219"/>
      <c r="K610" s="226"/>
      <c r="L610" s="226"/>
    </row>
    <row r="611" spans="1:12">
      <c r="A611" s="226"/>
      <c r="B611" s="226">
        <v>4277</v>
      </c>
      <c r="C611" s="226">
        <v>268328</v>
      </c>
      <c r="D611" s="227">
        <v>1082</v>
      </c>
      <c r="E611" s="247">
        <v>1.53</v>
      </c>
      <c r="F611" s="247">
        <v>1655.46</v>
      </c>
      <c r="G611" s="219"/>
      <c r="H611" s="219"/>
      <c r="I611" s="219"/>
      <c r="J611" s="219"/>
      <c r="K611" s="226"/>
      <c r="L611" s="226"/>
    </row>
    <row r="612" spans="1:12">
      <c r="A612" s="226"/>
      <c r="B612" s="226"/>
      <c r="C612" s="226"/>
      <c r="D612" s="227"/>
      <c r="E612" s="247"/>
      <c r="F612" s="247"/>
      <c r="G612" s="219"/>
      <c r="H612" s="219"/>
      <c r="I612" s="219"/>
      <c r="J612" s="219"/>
      <c r="K612" s="226"/>
      <c r="L612" s="226"/>
    </row>
    <row r="613" spans="1:12">
      <c r="A613" s="226"/>
      <c r="B613" s="226">
        <v>4278</v>
      </c>
      <c r="C613" s="226">
        <v>268355</v>
      </c>
      <c r="D613" s="227">
        <v>1882</v>
      </c>
      <c r="E613" s="247">
        <v>1.53</v>
      </c>
      <c r="F613" s="247">
        <v>2879.46</v>
      </c>
      <c r="G613" s="219"/>
      <c r="H613" s="219"/>
      <c r="I613" s="219"/>
      <c r="J613" s="219"/>
      <c r="K613" s="226"/>
      <c r="L613" s="226"/>
    </row>
    <row r="614" spans="1:12">
      <c r="A614" s="226"/>
      <c r="B614" s="226">
        <v>4278</v>
      </c>
      <c r="C614" s="226">
        <v>268337</v>
      </c>
      <c r="D614" s="227">
        <v>1911</v>
      </c>
      <c r="E614" s="247">
        <v>1.53</v>
      </c>
      <c r="F614" s="247">
        <v>2923.83</v>
      </c>
      <c r="G614" s="219"/>
      <c r="H614" s="219"/>
      <c r="I614" s="219"/>
      <c r="J614" s="219"/>
      <c r="K614" s="226"/>
      <c r="L614" s="226"/>
    </row>
    <row r="615" spans="1:12">
      <c r="A615" s="226"/>
      <c r="B615" s="226">
        <v>4278</v>
      </c>
      <c r="C615" s="226">
        <v>268364</v>
      </c>
      <c r="D615" s="227">
        <v>1082</v>
      </c>
      <c r="E615" s="247">
        <v>1.53</v>
      </c>
      <c r="F615" s="247">
        <v>1655.46</v>
      </c>
      <c r="G615" s="219"/>
      <c r="H615" s="219"/>
      <c r="I615" s="219"/>
      <c r="J615" s="219"/>
      <c r="K615" s="226"/>
      <c r="L615" s="226"/>
    </row>
    <row r="616" spans="1:12">
      <c r="A616" s="226"/>
      <c r="B616" s="226"/>
      <c r="C616" s="226"/>
      <c r="D616" s="247"/>
      <c r="E616" s="247"/>
      <c r="F616" s="247"/>
      <c r="G616" s="219"/>
      <c r="H616" s="219"/>
      <c r="I616" s="219"/>
      <c r="J616" s="219"/>
      <c r="K616" s="226"/>
      <c r="L616" s="226"/>
    </row>
    <row r="617" spans="1:12">
      <c r="A617" s="226" t="s">
        <v>800</v>
      </c>
      <c r="B617" s="226">
        <v>4279</v>
      </c>
      <c r="C617" s="226">
        <v>268410</v>
      </c>
      <c r="D617" s="227">
        <v>1470</v>
      </c>
      <c r="E617" s="247">
        <v>1.39</v>
      </c>
      <c r="F617" s="247">
        <v>2043.3</v>
      </c>
      <c r="G617" s="219"/>
      <c r="H617" s="219"/>
      <c r="I617" s="219"/>
      <c r="J617" s="219"/>
      <c r="K617" s="226"/>
      <c r="L617" s="226"/>
    </row>
    <row r="618" spans="1:12">
      <c r="A618" s="226"/>
      <c r="B618" s="226">
        <v>4279</v>
      </c>
      <c r="C618" s="226">
        <v>268391</v>
      </c>
      <c r="D618" s="227">
        <v>1519</v>
      </c>
      <c r="E618" s="247">
        <v>1.39</v>
      </c>
      <c r="F618" s="247">
        <v>2111.41</v>
      </c>
      <c r="G618" s="219"/>
      <c r="H618" s="219"/>
      <c r="I618" s="219"/>
      <c r="J618" s="219"/>
      <c r="K618" s="226"/>
      <c r="L618" s="226"/>
    </row>
    <row r="619" spans="1:12">
      <c r="A619" s="226"/>
      <c r="B619" s="226">
        <v>4279</v>
      </c>
      <c r="C619" s="226">
        <v>268429</v>
      </c>
      <c r="D619" s="227">
        <v>853</v>
      </c>
      <c r="E619" s="247">
        <v>1.39</v>
      </c>
      <c r="F619" s="247">
        <v>1185.67</v>
      </c>
      <c r="G619" s="219"/>
      <c r="H619" s="219"/>
      <c r="I619" s="219"/>
      <c r="J619" s="219"/>
      <c r="K619" s="226"/>
      <c r="L619" s="226"/>
    </row>
    <row r="620" spans="1:12">
      <c r="A620" s="226"/>
      <c r="B620" s="226"/>
      <c r="C620" s="226"/>
      <c r="D620" s="227"/>
      <c r="E620" s="247"/>
      <c r="F620" s="247"/>
      <c r="G620" s="219"/>
      <c r="H620" s="219"/>
      <c r="I620" s="219"/>
      <c r="J620" s="219"/>
      <c r="K620" s="226"/>
      <c r="L620" s="226"/>
    </row>
    <row r="621" spans="1:12">
      <c r="A621" s="226"/>
      <c r="B621" s="226">
        <v>4280</v>
      </c>
      <c r="C621" s="226">
        <v>268474</v>
      </c>
      <c r="D621" s="227">
        <v>812</v>
      </c>
      <c r="E621" s="247">
        <v>1.39</v>
      </c>
      <c r="F621" s="247">
        <v>1128.68</v>
      </c>
      <c r="G621" s="219"/>
      <c r="H621" s="219"/>
      <c r="I621" s="219"/>
      <c r="J621" s="219"/>
      <c r="K621" s="226"/>
      <c r="L621" s="226"/>
    </row>
    <row r="622" spans="1:12">
      <c r="A622" s="226"/>
      <c r="B622" s="226">
        <v>4280</v>
      </c>
      <c r="C622" s="226">
        <v>268465</v>
      </c>
      <c r="D622" s="227">
        <v>784</v>
      </c>
      <c r="E622" s="247">
        <v>1.39</v>
      </c>
      <c r="F622" s="247">
        <v>1089.76</v>
      </c>
      <c r="G622" s="219"/>
      <c r="H622" s="219"/>
      <c r="I622" s="219"/>
      <c r="J622" s="219"/>
      <c r="K622" s="226"/>
      <c r="L622" s="226"/>
    </row>
    <row r="623" spans="1:12">
      <c r="A623" s="226"/>
      <c r="B623" s="226">
        <v>4280</v>
      </c>
      <c r="C623" s="226">
        <v>268483</v>
      </c>
      <c r="D623" s="227">
        <v>455</v>
      </c>
      <c r="E623" s="247">
        <v>1.39</v>
      </c>
      <c r="F623" s="247">
        <v>632.45000000000005</v>
      </c>
      <c r="G623" s="219"/>
      <c r="H623" s="219"/>
      <c r="I623" s="219"/>
      <c r="J623" s="219"/>
      <c r="K623" s="226"/>
      <c r="L623" s="226"/>
    </row>
    <row r="624" spans="1:12">
      <c r="A624" s="226"/>
      <c r="B624" s="226"/>
      <c r="C624" s="226"/>
      <c r="D624" s="227"/>
      <c r="E624" s="247"/>
      <c r="F624" s="247"/>
      <c r="G624" s="219"/>
      <c r="H624" s="219"/>
      <c r="I624" s="219"/>
      <c r="J624" s="219"/>
      <c r="K624" s="226"/>
      <c r="L624" s="226"/>
    </row>
    <row r="625" spans="1:12">
      <c r="A625" s="226"/>
      <c r="B625" s="226">
        <v>4287</v>
      </c>
      <c r="C625" s="226">
        <v>268896</v>
      </c>
      <c r="D625" s="227">
        <v>1225</v>
      </c>
      <c r="E625" s="247">
        <v>1.47</v>
      </c>
      <c r="F625" s="247">
        <v>1800.75</v>
      </c>
      <c r="G625" s="219"/>
      <c r="H625" s="219"/>
      <c r="I625" s="219"/>
      <c r="J625" s="219"/>
      <c r="K625" s="226"/>
      <c r="L625" s="226"/>
    </row>
    <row r="626" spans="1:12">
      <c r="A626" s="226"/>
      <c r="B626" s="226">
        <v>4287</v>
      </c>
      <c r="C626" s="226">
        <v>268878</v>
      </c>
      <c r="D626" s="227">
        <v>784</v>
      </c>
      <c r="E626" s="247">
        <v>1.47</v>
      </c>
      <c r="F626" s="247">
        <v>1152.48</v>
      </c>
      <c r="G626" s="219"/>
      <c r="H626" s="219"/>
      <c r="I626" s="219"/>
      <c r="J626" s="219"/>
      <c r="K626" s="226"/>
      <c r="L626" s="226"/>
    </row>
    <row r="627" spans="1:12">
      <c r="A627" s="226"/>
      <c r="B627" s="226">
        <v>4287</v>
      </c>
      <c r="C627" s="226">
        <v>268997</v>
      </c>
      <c r="D627" s="227">
        <v>601</v>
      </c>
      <c r="E627" s="247">
        <v>1.47</v>
      </c>
      <c r="F627" s="247">
        <v>883.47</v>
      </c>
      <c r="G627" s="219"/>
      <c r="H627" s="219"/>
      <c r="I627" s="219"/>
      <c r="J627" s="219"/>
      <c r="K627" s="226"/>
      <c r="L627" s="226"/>
    </row>
    <row r="628" spans="1:12">
      <c r="A628" s="226"/>
      <c r="B628" s="226"/>
      <c r="C628" s="226"/>
      <c r="D628" s="227"/>
      <c r="E628" s="247"/>
      <c r="F628" s="247"/>
      <c r="G628" s="219"/>
      <c r="H628" s="219"/>
      <c r="I628" s="219"/>
      <c r="J628" s="219"/>
      <c r="K628" s="226"/>
      <c r="L628" s="226"/>
    </row>
    <row r="629" spans="1:12">
      <c r="A629" s="226"/>
      <c r="B629" s="226">
        <v>9906</v>
      </c>
      <c r="C629" s="226">
        <v>271563</v>
      </c>
      <c r="D629" s="227">
        <v>623</v>
      </c>
      <c r="E629" s="247">
        <v>1.38</v>
      </c>
      <c r="F629" s="247">
        <v>859.74</v>
      </c>
      <c r="G629" s="219"/>
      <c r="H629" s="219"/>
      <c r="I629" s="219"/>
      <c r="J629" s="219"/>
      <c r="K629" s="226"/>
      <c r="L629" s="226"/>
    </row>
    <row r="630" spans="1:12">
      <c r="A630" s="226"/>
      <c r="B630" s="226">
        <v>9906</v>
      </c>
      <c r="C630" s="226">
        <v>271554</v>
      </c>
      <c r="D630" s="227">
        <v>441</v>
      </c>
      <c r="E630" s="247">
        <v>1.38</v>
      </c>
      <c r="F630" s="247">
        <v>608.58000000000004</v>
      </c>
      <c r="G630" s="219"/>
      <c r="H630" s="219"/>
      <c r="I630" s="219"/>
      <c r="J630" s="219"/>
      <c r="K630" s="226"/>
      <c r="L630" s="226"/>
    </row>
    <row r="631" spans="1:12">
      <c r="A631" s="226"/>
      <c r="B631" s="226">
        <v>9906</v>
      </c>
      <c r="C631" s="226">
        <v>271572</v>
      </c>
      <c r="D631" s="227">
        <v>416</v>
      </c>
      <c r="E631" s="247">
        <v>1.38</v>
      </c>
      <c r="F631" s="247">
        <v>574.08000000000004</v>
      </c>
      <c r="G631" s="219"/>
      <c r="H631" s="219"/>
      <c r="I631" s="219"/>
      <c r="J631" s="219"/>
      <c r="K631" s="226"/>
      <c r="L631" s="226"/>
    </row>
    <row r="632" spans="1:12">
      <c r="A632" s="226"/>
      <c r="B632" s="226"/>
      <c r="C632" s="226"/>
      <c r="D632" s="227"/>
      <c r="E632" s="247"/>
      <c r="F632" s="247"/>
      <c r="G632" s="219"/>
      <c r="H632" s="219"/>
      <c r="I632" s="219"/>
      <c r="J632" s="219"/>
      <c r="K632" s="226"/>
      <c r="L632" s="226"/>
    </row>
    <row r="633" spans="1:12">
      <c r="A633" s="226"/>
      <c r="B633" s="226">
        <v>4288</v>
      </c>
      <c r="C633" s="226">
        <v>269042</v>
      </c>
      <c r="D633" s="227">
        <v>352</v>
      </c>
      <c r="E633" s="247">
        <v>1.2</v>
      </c>
      <c r="F633" s="247">
        <v>422.4</v>
      </c>
      <c r="G633" s="219"/>
      <c r="H633" s="219"/>
      <c r="I633" s="219"/>
      <c r="J633" s="219"/>
      <c r="K633" s="226"/>
      <c r="L633" s="226"/>
    </row>
    <row r="634" spans="1:12">
      <c r="A634" s="226"/>
      <c r="B634" s="226">
        <v>4288</v>
      </c>
      <c r="C634" s="226">
        <v>269033</v>
      </c>
      <c r="D634" s="227">
        <v>540</v>
      </c>
      <c r="E634" s="247">
        <v>1.2</v>
      </c>
      <c r="F634" s="247">
        <v>648</v>
      </c>
      <c r="G634" s="219"/>
      <c r="H634" s="219"/>
      <c r="I634" s="219"/>
      <c r="J634" s="219"/>
      <c r="K634" s="226"/>
      <c r="L634" s="226"/>
    </row>
    <row r="635" spans="1:12">
      <c r="A635" s="226"/>
      <c r="B635" s="226">
        <v>4288</v>
      </c>
      <c r="C635" s="226">
        <v>269051</v>
      </c>
      <c r="D635" s="227">
        <v>729</v>
      </c>
      <c r="E635" s="247">
        <v>1.2</v>
      </c>
      <c r="F635" s="247">
        <v>874.8</v>
      </c>
      <c r="G635" s="219"/>
      <c r="H635" s="219"/>
      <c r="I635" s="219"/>
      <c r="J635" s="219"/>
      <c r="K635" s="226"/>
      <c r="L635" s="226"/>
    </row>
    <row r="636" spans="1:12">
      <c r="A636" s="226"/>
      <c r="B636" s="226"/>
      <c r="C636" s="226"/>
      <c r="D636" s="247"/>
      <c r="E636" s="247"/>
      <c r="F636" s="247"/>
      <c r="G636" s="219"/>
      <c r="H636" s="219"/>
      <c r="I636" s="219"/>
      <c r="J636" s="219"/>
      <c r="K636" s="226"/>
      <c r="L636" s="226"/>
    </row>
    <row r="637" spans="1:12">
      <c r="A637" s="226" t="s">
        <v>801</v>
      </c>
      <c r="B637" s="226">
        <v>1603</v>
      </c>
      <c r="C637" s="226">
        <v>238710</v>
      </c>
      <c r="D637" s="227">
        <v>2876</v>
      </c>
      <c r="E637" s="247">
        <v>1.39</v>
      </c>
      <c r="F637" s="247">
        <v>3997.64</v>
      </c>
      <c r="G637" s="219"/>
      <c r="H637" s="219"/>
      <c r="I637" s="219"/>
      <c r="J637" s="219"/>
      <c r="K637" s="226"/>
      <c r="L637" s="226"/>
    </row>
    <row r="638" spans="1:12">
      <c r="A638" s="226"/>
      <c r="B638" s="226"/>
      <c r="C638" s="226">
        <v>238774</v>
      </c>
      <c r="D638" s="227">
        <v>666</v>
      </c>
      <c r="E638" s="247">
        <v>1.39</v>
      </c>
      <c r="F638" s="247">
        <v>925.74</v>
      </c>
      <c r="G638" s="219"/>
      <c r="H638" s="219"/>
      <c r="I638" s="219"/>
      <c r="J638" s="219"/>
      <c r="K638" s="226"/>
      <c r="L638" s="226"/>
    </row>
    <row r="639" spans="1:12">
      <c r="A639" s="226"/>
      <c r="B639" s="226"/>
      <c r="C639" s="226"/>
      <c r="D639" s="227"/>
      <c r="E639" s="247"/>
      <c r="F639" s="247"/>
      <c r="G639" s="219"/>
      <c r="H639" s="219"/>
      <c r="I639" s="219"/>
      <c r="J639" s="219"/>
      <c r="K639" s="226"/>
      <c r="L639" s="226"/>
    </row>
    <row r="640" spans="1:12">
      <c r="A640" s="226"/>
      <c r="B640" s="226"/>
      <c r="C640" s="226"/>
      <c r="D640" s="227"/>
      <c r="E640" s="247"/>
      <c r="F640" s="247"/>
      <c r="G640" s="219"/>
      <c r="H640" s="219"/>
      <c r="I640" s="219"/>
      <c r="J640" s="219"/>
      <c r="K640" s="226"/>
      <c r="L640" s="226"/>
    </row>
    <row r="641" spans="1:12">
      <c r="A641" s="226"/>
      <c r="B641" s="226"/>
      <c r="C641" s="226"/>
      <c r="D641" s="227"/>
      <c r="E641" s="247"/>
      <c r="F641" s="247"/>
      <c r="G641" s="219"/>
      <c r="H641" s="219"/>
      <c r="I641" s="219"/>
      <c r="J641" s="219"/>
      <c r="K641" s="226"/>
      <c r="L641" s="226"/>
    </row>
    <row r="642" spans="1:12">
      <c r="A642" s="226"/>
      <c r="B642" s="226">
        <v>1604</v>
      </c>
      <c r="C642" s="226">
        <v>238673</v>
      </c>
      <c r="D642" s="227">
        <v>1932</v>
      </c>
      <c r="E642" s="247">
        <v>1.3</v>
      </c>
      <c r="F642" s="247">
        <v>2511.6</v>
      </c>
      <c r="G642" s="219"/>
      <c r="H642" s="219"/>
      <c r="I642" s="219"/>
      <c r="J642" s="219"/>
      <c r="K642" s="226"/>
      <c r="L642" s="226"/>
    </row>
    <row r="643" spans="1:12">
      <c r="A643" s="226"/>
      <c r="B643" s="226"/>
      <c r="C643" s="226">
        <v>238738</v>
      </c>
      <c r="D643" s="227">
        <v>247</v>
      </c>
      <c r="E643" s="247">
        <v>1.3</v>
      </c>
      <c r="F643" s="247">
        <v>321.10000000000002</v>
      </c>
      <c r="G643" s="219"/>
      <c r="H643" s="219"/>
      <c r="I643" s="219"/>
      <c r="J643" s="219"/>
      <c r="K643" s="226"/>
      <c r="L643" s="226"/>
    </row>
    <row r="644" spans="1:12">
      <c r="A644" s="226"/>
      <c r="B644" s="226"/>
      <c r="C644" s="226"/>
      <c r="D644" s="227"/>
      <c r="E644" s="247"/>
      <c r="F644" s="247"/>
      <c r="G644" s="219"/>
      <c r="H644" s="219"/>
      <c r="I644" s="219"/>
      <c r="J644" s="219"/>
      <c r="K644" s="226"/>
      <c r="L644" s="226"/>
    </row>
    <row r="645" spans="1:12">
      <c r="A645" s="226"/>
      <c r="B645" s="226"/>
      <c r="C645" s="226"/>
      <c r="D645" s="227"/>
      <c r="E645" s="247"/>
      <c r="F645" s="247"/>
      <c r="G645" s="219"/>
      <c r="H645" s="219"/>
      <c r="I645" s="219"/>
      <c r="J645" s="219"/>
      <c r="K645" s="226"/>
      <c r="L645" s="226"/>
    </row>
    <row r="646" spans="1:12">
      <c r="A646" s="226"/>
      <c r="B646" s="226"/>
      <c r="C646" s="226"/>
      <c r="D646" s="227"/>
      <c r="E646" s="247"/>
      <c r="F646" s="247"/>
      <c r="G646" s="219"/>
      <c r="H646" s="219"/>
      <c r="I646" s="219"/>
      <c r="J646" s="219"/>
      <c r="K646" s="226"/>
      <c r="L646" s="226"/>
    </row>
    <row r="647" spans="1:12">
      <c r="A647" s="226"/>
      <c r="B647" s="226">
        <v>1605</v>
      </c>
      <c r="C647" s="226">
        <v>238756</v>
      </c>
      <c r="D647" s="227">
        <v>465</v>
      </c>
      <c r="E647" s="247">
        <v>1.3</v>
      </c>
      <c r="F647" s="247">
        <v>604.5</v>
      </c>
      <c r="G647" s="219"/>
      <c r="H647" s="219"/>
      <c r="I647" s="219"/>
      <c r="J647" s="219"/>
      <c r="K647" s="226"/>
      <c r="L647" s="226"/>
    </row>
    <row r="648" spans="1:12">
      <c r="A648" s="226"/>
      <c r="B648" s="226"/>
      <c r="C648" s="226">
        <v>238691</v>
      </c>
      <c r="D648" s="227">
        <v>2007</v>
      </c>
      <c r="E648" s="247">
        <v>1.3</v>
      </c>
      <c r="F648" s="247">
        <v>2609.1</v>
      </c>
      <c r="G648" s="219"/>
      <c r="H648" s="219"/>
      <c r="I648" s="219"/>
      <c r="J648" s="219"/>
      <c r="K648" s="226"/>
      <c r="L648" s="226"/>
    </row>
    <row r="649" spans="1:12">
      <c r="A649" s="226"/>
      <c r="B649" s="226"/>
      <c r="C649" s="226"/>
      <c r="D649" s="247"/>
      <c r="E649" s="247"/>
      <c r="F649" s="247"/>
      <c r="G649" s="219"/>
      <c r="H649" s="219"/>
      <c r="I649" s="219"/>
      <c r="J649" s="219"/>
      <c r="K649" s="226"/>
      <c r="L649" s="226"/>
    </row>
    <row r="650" spans="1:12">
      <c r="A650" s="226" t="s">
        <v>802</v>
      </c>
      <c r="B650" s="226">
        <v>1603</v>
      </c>
      <c r="C650" s="226">
        <v>254688</v>
      </c>
      <c r="D650" s="227">
        <v>2873</v>
      </c>
      <c r="E650" s="247">
        <v>1.39</v>
      </c>
      <c r="F650" s="247">
        <v>3993.47</v>
      </c>
      <c r="G650" s="219"/>
      <c r="H650" s="219"/>
      <c r="I650" s="219"/>
      <c r="J650" s="219"/>
      <c r="K650" s="226"/>
      <c r="L650" s="226"/>
    </row>
    <row r="651" spans="1:12">
      <c r="A651" s="226"/>
      <c r="B651" s="226"/>
      <c r="C651" s="226">
        <v>254697</v>
      </c>
      <c r="D651" s="227">
        <v>2873</v>
      </c>
      <c r="E651" s="247">
        <v>1.39</v>
      </c>
      <c r="F651" s="247">
        <v>3993.47</v>
      </c>
      <c r="G651" s="219"/>
      <c r="H651" s="219"/>
      <c r="I651" s="219"/>
      <c r="J651" s="219"/>
      <c r="K651" s="226"/>
      <c r="L651" s="226"/>
    </row>
    <row r="652" spans="1:12">
      <c r="A652" s="226"/>
      <c r="B652" s="226">
        <v>1603</v>
      </c>
      <c r="C652" s="226">
        <v>254742</v>
      </c>
      <c r="D652" s="227">
        <v>895</v>
      </c>
      <c r="E652" s="247">
        <v>1.39</v>
      </c>
      <c r="F652" s="247">
        <v>1244.05</v>
      </c>
      <c r="G652" s="219"/>
      <c r="H652" s="219"/>
      <c r="I652" s="219"/>
      <c r="J652" s="219"/>
      <c r="K652" s="226"/>
      <c r="L652" s="226"/>
    </row>
    <row r="653" spans="1:12">
      <c r="A653" s="226"/>
      <c r="B653" s="226"/>
      <c r="C653" s="226"/>
      <c r="D653" s="227"/>
      <c r="E653" s="247"/>
      <c r="F653" s="247"/>
      <c r="G653" s="219"/>
      <c r="H653" s="219"/>
      <c r="I653" s="219"/>
      <c r="J653" s="219"/>
      <c r="K653" s="226"/>
      <c r="L653" s="226"/>
    </row>
    <row r="654" spans="1:12">
      <c r="A654" s="226"/>
      <c r="B654" s="226"/>
      <c r="C654" s="226"/>
      <c r="D654" s="227"/>
      <c r="E654" s="247"/>
      <c r="F654" s="247"/>
      <c r="G654" s="219"/>
      <c r="H654" s="219"/>
      <c r="I654" s="219"/>
      <c r="J654" s="219"/>
      <c r="K654" s="226"/>
      <c r="L654" s="226"/>
    </row>
    <row r="655" spans="1:12">
      <c r="A655" s="226"/>
      <c r="B655" s="226">
        <v>1604</v>
      </c>
      <c r="C655" s="226">
        <v>254641</v>
      </c>
      <c r="D655" s="227">
        <v>1989</v>
      </c>
      <c r="E655" s="247">
        <v>1.3</v>
      </c>
      <c r="F655" s="247">
        <v>2585.6999999999998</v>
      </c>
      <c r="G655" s="219"/>
      <c r="H655" s="219"/>
      <c r="I655" s="219"/>
      <c r="J655" s="219"/>
      <c r="K655" s="226"/>
      <c r="L655" s="226"/>
    </row>
    <row r="656" spans="1:12">
      <c r="A656" s="226"/>
      <c r="B656" s="226"/>
      <c r="C656" s="226">
        <v>254706</v>
      </c>
      <c r="D656" s="227">
        <v>469</v>
      </c>
      <c r="E656" s="247">
        <v>1.3</v>
      </c>
      <c r="F656" s="247">
        <v>609.70000000000005</v>
      </c>
      <c r="G656" s="219"/>
      <c r="H656" s="219"/>
      <c r="I656" s="219"/>
      <c r="J656" s="219"/>
      <c r="K656" s="226"/>
      <c r="L656" s="226"/>
    </row>
    <row r="657" spans="1:12">
      <c r="A657" s="226"/>
      <c r="B657" s="226">
        <v>1604</v>
      </c>
      <c r="C657" s="226">
        <v>254650</v>
      </c>
      <c r="D657" s="227">
        <v>1989</v>
      </c>
      <c r="E657" s="247">
        <v>1.3</v>
      </c>
      <c r="F657" s="247">
        <v>2585.6999999999998</v>
      </c>
      <c r="G657" s="219"/>
      <c r="H657" s="219"/>
      <c r="I657" s="219"/>
      <c r="J657" s="219"/>
      <c r="K657" s="226"/>
      <c r="L657" s="226"/>
    </row>
    <row r="658" spans="1:12">
      <c r="A658" s="226"/>
      <c r="B658" s="226"/>
      <c r="C658" s="226"/>
      <c r="D658" s="227"/>
      <c r="E658" s="247"/>
      <c r="F658" s="247"/>
      <c r="G658" s="219"/>
      <c r="H658" s="219"/>
      <c r="I658" s="219"/>
      <c r="J658" s="219"/>
      <c r="K658" s="226"/>
      <c r="L658" s="226"/>
    </row>
    <row r="659" spans="1:12">
      <c r="A659" s="226"/>
      <c r="B659" s="226"/>
      <c r="C659" s="226"/>
      <c r="D659" s="227"/>
      <c r="E659" s="247"/>
      <c r="F659" s="247"/>
      <c r="G659" s="219"/>
      <c r="H659" s="219"/>
      <c r="I659" s="219"/>
      <c r="J659" s="219"/>
      <c r="K659" s="226"/>
      <c r="L659" s="226"/>
    </row>
    <row r="660" spans="1:12">
      <c r="A660" s="226"/>
      <c r="B660" s="226">
        <v>1605</v>
      </c>
      <c r="C660" s="226">
        <v>254724</v>
      </c>
      <c r="D660" s="227">
        <v>318</v>
      </c>
      <c r="E660" s="247">
        <v>1.3</v>
      </c>
      <c r="F660" s="247">
        <v>413.4</v>
      </c>
      <c r="G660" s="219"/>
      <c r="H660" s="219"/>
      <c r="I660" s="219"/>
      <c r="J660" s="219"/>
      <c r="K660" s="226"/>
      <c r="L660" s="226"/>
    </row>
    <row r="661" spans="1:12">
      <c r="A661" s="226"/>
      <c r="B661" s="226"/>
      <c r="C661" s="226">
        <v>254660</v>
      </c>
      <c r="D661" s="227">
        <v>2437</v>
      </c>
      <c r="E661" s="247">
        <v>1.3</v>
      </c>
      <c r="F661" s="247">
        <v>3168.1</v>
      </c>
      <c r="G661" s="219"/>
      <c r="H661" s="219"/>
      <c r="I661" s="219"/>
      <c r="J661" s="219"/>
      <c r="K661" s="226"/>
      <c r="L661" s="226"/>
    </row>
    <row r="662" spans="1:12">
      <c r="A662" s="226"/>
      <c r="B662" s="226">
        <v>1605</v>
      </c>
      <c r="C662" s="226">
        <v>254679</v>
      </c>
      <c r="D662" s="227">
        <v>2437</v>
      </c>
      <c r="E662" s="247">
        <v>1.3</v>
      </c>
      <c r="F662" s="247">
        <v>3168.1</v>
      </c>
      <c r="G662" s="219"/>
      <c r="H662" s="219"/>
      <c r="I662" s="219"/>
      <c r="J662" s="219"/>
      <c r="K662" s="226"/>
      <c r="L662" s="226"/>
    </row>
    <row r="663" spans="1:12">
      <c r="A663" s="226"/>
      <c r="B663" s="226"/>
      <c r="C663" s="226"/>
      <c r="D663" s="247"/>
      <c r="E663" s="247"/>
      <c r="F663" s="247"/>
      <c r="G663" s="219"/>
      <c r="H663" s="219"/>
      <c r="I663" s="219"/>
      <c r="J663" s="219"/>
      <c r="K663" s="226"/>
      <c r="L663" s="226"/>
    </row>
    <row r="664" spans="1:12">
      <c r="A664" s="226" t="s">
        <v>803</v>
      </c>
      <c r="B664" s="226">
        <v>342</v>
      </c>
      <c r="C664" s="226">
        <v>269336</v>
      </c>
      <c r="D664" s="227">
        <v>216</v>
      </c>
      <c r="E664" s="247">
        <v>2.0299999999999998</v>
      </c>
      <c r="F664" s="247">
        <v>438.48</v>
      </c>
      <c r="G664" s="219"/>
      <c r="H664" s="219"/>
      <c r="I664" s="219"/>
      <c r="J664" s="219"/>
      <c r="K664" s="226"/>
      <c r="L664" s="226"/>
    </row>
    <row r="665" spans="1:12">
      <c r="A665" s="226"/>
      <c r="B665" s="226">
        <v>342</v>
      </c>
      <c r="C665" s="226">
        <v>269345</v>
      </c>
      <c r="D665" s="227">
        <v>135</v>
      </c>
      <c r="E665" s="247">
        <v>2.0299999999999998</v>
      </c>
      <c r="F665" s="247">
        <v>274.05</v>
      </c>
      <c r="G665" s="219"/>
      <c r="H665" s="219"/>
      <c r="I665" s="219"/>
      <c r="J665" s="219"/>
      <c r="K665" s="226"/>
      <c r="L665" s="226"/>
    </row>
    <row r="666" spans="1:12">
      <c r="A666" s="226"/>
      <c r="B666" s="226">
        <v>342</v>
      </c>
      <c r="C666" s="226">
        <v>269327</v>
      </c>
      <c r="D666" s="227">
        <v>396</v>
      </c>
      <c r="E666" s="247">
        <v>2.0299999999999998</v>
      </c>
      <c r="F666" s="247">
        <v>803.88</v>
      </c>
      <c r="G666" s="219"/>
      <c r="H666" s="219"/>
      <c r="I666" s="219"/>
      <c r="J666" s="219"/>
      <c r="K666" s="226"/>
      <c r="L666" s="226"/>
    </row>
    <row r="667" spans="1:12">
      <c r="A667" s="226"/>
      <c r="B667" s="226"/>
      <c r="C667" s="226"/>
      <c r="D667" s="227"/>
      <c r="E667" s="247"/>
      <c r="F667" s="247"/>
      <c r="G667" s="219"/>
      <c r="H667" s="219"/>
      <c r="I667" s="219"/>
      <c r="J667" s="219"/>
      <c r="K667" s="226"/>
      <c r="L667" s="226"/>
    </row>
    <row r="668" spans="1:12">
      <c r="A668" s="226"/>
      <c r="B668" s="226">
        <v>9907</v>
      </c>
      <c r="C668" s="226">
        <v>269244</v>
      </c>
      <c r="D668" s="227">
        <v>739</v>
      </c>
      <c r="E668" s="247">
        <v>1.93</v>
      </c>
      <c r="F668" s="247">
        <v>1426.27</v>
      </c>
      <c r="G668" s="219"/>
      <c r="H668" s="219"/>
      <c r="I668" s="219"/>
      <c r="J668" s="219"/>
      <c r="K668" s="226"/>
      <c r="L668" s="226"/>
    </row>
    <row r="669" spans="1:12">
      <c r="A669" s="226"/>
      <c r="B669" s="226">
        <v>9907</v>
      </c>
      <c r="C669" s="226">
        <v>269253</v>
      </c>
      <c r="D669" s="227">
        <v>171</v>
      </c>
      <c r="E669" s="247">
        <v>1.93</v>
      </c>
      <c r="F669" s="247">
        <v>330.03</v>
      </c>
      <c r="G669" s="219"/>
      <c r="H669" s="219"/>
      <c r="I669" s="219"/>
      <c r="J669" s="219"/>
      <c r="K669" s="226"/>
      <c r="L669" s="226"/>
    </row>
    <row r="670" spans="1:12">
      <c r="A670" s="226"/>
      <c r="B670" s="226">
        <v>9907</v>
      </c>
      <c r="C670" s="226">
        <v>269235</v>
      </c>
      <c r="D670" s="227">
        <v>1332</v>
      </c>
      <c r="E670" s="247">
        <v>1.93</v>
      </c>
      <c r="F670" s="247">
        <v>2570.7600000000002</v>
      </c>
      <c r="G670" s="219"/>
      <c r="H670" s="219"/>
      <c r="I670" s="219"/>
      <c r="J670" s="219"/>
      <c r="K670" s="226"/>
      <c r="L670" s="226"/>
    </row>
    <row r="671" spans="1:12">
      <c r="A671" s="226"/>
      <c r="B671" s="226"/>
      <c r="C671" s="226"/>
      <c r="D671" s="227"/>
      <c r="E671" s="247"/>
      <c r="F671" s="247"/>
      <c r="G671" s="219"/>
      <c r="H671" s="219"/>
      <c r="I671" s="219"/>
      <c r="J671" s="219"/>
      <c r="K671" s="226"/>
      <c r="L671" s="226"/>
    </row>
    <row r="672" spans="1:12">
      <c r="A672" s="226"/>
      <c r="B672" s="226">
        <v>9908</v>
      </c>
      <c r="C672" s="226">
        <v>269271</v>
      </c>
      <c r="D672" s="227">
        <v>498</v>
      </c>
      <c r="E672" s="247">
        <v>1.98</v>
      </c>
      <c r="F672" s="247">
        <v>986.04</v>
      </c>
      <c r="G672" s="219"/>
      <c r="H672" s="219"/>
      <c r="I672" s="219"/>
      <c r="J672" s="219"/>
      <c r="K672" s="226"/>
      <c r="L672" s="226"/>
    </row>
    <row r="673" spans="1:12">
      <c r="A673" s="226"/>
      <c r="B673" s="226">
        <v>9908</v>
      </c>
      <c r="C673" s="226">
        <v>269280</v>
      </c>
      <c r="D673" s="227">
        <v>117</v>
      </c>
      <c r="E673" s="247">
        <v>1.98</v>
      </c>
      <c r="F673" s="247">
        <v>231.66</v>
      </c>
      <c r="G673" s="219"/>
      <c r="H673" s="219"/>
      <c r="I673" s="219"/>
      <c r="J673" s="219"/>
      <c r="K673" s="226"/>
      <c r="L673" s="226"/>
    </row>
    <row r="674" spans="1:12">
      <c r="A674" s="226"/>
      <c r="B674" s="226">
        <v>9908</v>
      </c>
      <c r="C674" s="226">
        <v>269262</v>
      </c>
      <c r="D674" s="227">
        <v>900</v>
      </c>
      <c r="E674" s="247">
        <v>1.98</v>
      </c>
      <c r="F674" s="247">
        <v>1782</v>
      </c>
      <c r="G674" s="219"/>
      <c r="H674" s="219"/>
      <c r="I674" s="219"/>
      <c r="J674" s="219"/>
      <c r="K674" s="226"/>
      <c r="L674" s="226"/>
    </row>
    <row r="675" spans="1:12">
      <c r="A675" s="226"/>
      <c r="B675" s="226"/>
      <c r="C675" s="226"/>
      <c r="D675" s="227"/>
      <c r="E675" s="247"/>
      <c r="F675" s="247"/>
      <c r="G675" s="219"/>
      <c r="H675" s="219"/>
      <c r="I675" s="219"/>
      <c r="J675" s="219"/>
      <c r="K675" s="226"/>
      <c r="L675" s="226"/>
    </row>
    <row r="676" spans="1:12">
      <c r="A676" s="226"/>
      <c r="B676" s="226">
        <v>9909</v>
      </c>
      <c r="C676" s="226">
        <v>269309</v>
      </c>
      <c r="D676" s="227">
        <v>420</v>
      </c>
      <c r="E676" s="247">
        <v>1.98</v>
      </c>
      <c r="F676" s="247">
        <v>831.6</v>
      </c>
      <c r="G676" s="219"/>
      <c r="H676" s="219"/>
      <c r="I676" s="219"/>
      <c r="J676" s="219"/>
      <c r="K676" s="226"/>
      <c r="L676" s="226"/>
    </row>
    <row r="677" spans="1:12">
      <c r="A677" s="226"/>
      <c r="B677" s="226">
        <v>9909</v>
      </c>
      <c r="C677" s="226">
        <v>269290</v>
      </c>
      <c r="D677" s="227">
        <v>828</v>
      </c>
      <c r="E677" s="247">
        <v>1.98</v>
      </c>
      <c r="F677" s="247">
        <v>1639.44</v>
      </c>
      <c r="G677" s="219"/>
      <c r="H677" s="219"/>
      <c r="I677" s="219"/>
      <c r="J677" s="219"/>
      <c r="K677" s="226"/>
      <c r="L677" s="226"/>
    </row>
    <row r="678" spans="1:12">
      <c r="A678" s="226"/>
      <c r="B678" s="226">
        <v>9909</v>
      </c>
      <c r="C678" s="226">
        <v>269318</v>
      </c>
      <c r="D678" s="227">
        <v>104</v>
      </c>
      <c r="E678" s="247">
        <v>1.98</v>
      </c>
      <c r="F678" s="247">
        <v>205.92</v>
      </c>
      <c r="G678" s="219"/>
      <c r="H678" s="219"/>
      <c r="I678" s="219"/>
      <c r="J678" s="219"/>
      <c r="K678" s="226"/>
      <c r="L678" s="226"/>
    </row>
    <row r="679" spans="1:12">
      <c r="A679" s="226"/>
      <c r="B679" s="226"/>
      <c r="C679" s="226"/>
      <c r="D679" s="247"/>
      <c r="E679" s="227"/>
      <c r="F679" s="247"/>
      <c r="G679" s="219"/>
      <c r="H679" s="219"/>
      <c r="I679" s="219"/>
      <c r="J679" s="219"/>
      <c r="K679" s="226"/>
      <c r="L679" s="226"/>
    </row>
    <row r="680" spans="1:12">
      <c r="A680" s="226" t="s">
        <v>804</v>
      </c>
      <c r="B680" s="226">
        <v>5412</v>
      </c>
      <c r="C680" s="226">
        <v>270692</v>
      </c>
      <c r="D680" s="227">
        <v>898</v>
      </c>
      <c r="E680" s="247">
        <v>3.28</v>
      </c>
      <c r="F680" s="247">
        <v>2945.44</v>
      </c>
      <c r="G680" s="219"/>
      <c r="H680" s="219"/>
      <c r="I680" s="219"/>
      <c r="J680" s="219"/>
      <c r="K680" s="226"/>
      <c r="L680" s="226"/>
    </row>
    <row r="681" spans="1:12">
      <c r="A681" s="226"/>
      <c r="B681" s="226">
        <v>5412</v>
      </c>
      <c r="C681" s="226">
        <v>270683</v>
      </c>
      <c r="D681" s="227">
        <v>1328</v>
      </c>
      <c r="E681" s="247">
        <v>3.28</v>
      </c>
      <c r="F681" s="247">
        <v>4355.84</v>
      </c>
      <c r="G681" s="219"/>
      <c r="H681" s="219"/>
      <c r="I681" s="219"/>
      <c r="J681" s="219"/>
      <c r="K681" s="226"/>
      <c r="L681" s="226"/>
    </row>
    <row r="682" spans="1:12">
      <c r="A682" s="226"/>
      <c r="B682" s="226">
        <v>5412</v>
      </c>
      <c r="C682" s="226">
        <v>270701</v>
      </c>
      <c r="D682" s="227">
        <v>359</v>
      </c>
      <c r="E682" s="247">
        <v>3.28</v>
      </c>
      <c r="F682" s="247">
        <v>1177.52</v>
      </c>
      <c r="G682" s="219"/>
      <c r="H682" s="219"/>
      <c r="I682" s="219"/>
      <c r="J682" s="219"/>
      <c r="K682" s="226"/>
      <c r="L682" s="226"/>
    </row>
    <row r="683" spans="1:12">
      <c r="A683" s="226"/>
      <c r="B683" s="226"/>
      <c r="C683" s="226"/>
      <c r="D683" s="247"/>
      <c r="E683" s="247"/>
      <c r="F683" s="247"/>
      <c r="G683" s="219"/>
      <c r="H683" s="219"/>
      <c r="I683" s="219"/>
      <c r="J683" s="219"/>
      <c r="K683" s="226"/>
      <c r="L683" s="226"/>
    </row>
    <row r="684" spans="1:12">
      <c r="A684" s="226" t="s">
        <v>805</v>
      </c>
      <c r="B684" s="226">
        <v>5413</v>
      </c>
      <c r="C684" s="226">
        <v>270720</v>
      </c>
      <c r="D684" s="227">
        <v>1589</v>
      </c>
      <c r="E684" s="247">
        <v>3.23</v>
      </c>
      <c r="F684" s="247">
        <v>5132.47</v>
      </c>
      <c r="G684" s="219"/>
      <c r="H684" s="219"/>
      <c r="I684" s="219"/>
      <c r="J684" s="219"/>
      <c r="K684" s="226"/>
      <c r="L684" s="226"/>
    </row>
    <row r="685" spans="1:12">
      <c r="A685" s="226"/>
      <c r="B685" s="226">
        <v>5413</v>
      </c>
      <c r="C685" s="226">
        <v>270710</v>
      </c>
      <c r="D685" s="227">
        <v>1600</v>
      </c>
      <c r="E685" s="247">
        <v>3.23</v>
      </c>
      <c r="F685" s="247">
        <v>5168</v>
      </c>
      <c r="G685" s="219"/>
      <c r="H685" s="219"/>
      <c r="I685" s="219"/>
      <c r="J685" s="219"/>
      <c r="K685" s="226"/>
      <c r="L685" s="226"/>
    </row>
    <row r="686" spans="1:12">
      <c r="A686" s="226"/>
      <c r="B686" s="226">
        <v>5413</v>
      </c>
      <c r="C686" s="226">
        <v>270739</v>
      </c>
      <c r="D686" s="227">
        <v>500</v>
      </c>
      <c r="E686" s="247">
        <v>3.23</v>
      </c>
      <c r="F686" s="247">
        <v>1615</v>
      </c>
      <c r="G686" s="219"/>
      <c r="H686" s="219"/>
      <c r="I686" s="219"/>
      <c r="J686" s="219"/>
      <c r="K686" s="226"/>
      <c r="L686" s="226"/>
    </row>
    <row r="687" spans="1:12">
      <c r="A687" s="226"/>
      <c r="B687" s="226"/>
      <c r="C687" s="226"/>
      <c r="D687" s="247"/>
      <c r="E687" s="247"/>
      <c r="F687" s="247"/>
      <c r="G687" s="219"/>
      <c r="H687" s="219"/>
      <c r="I687" s="219"/>
      <c r="J687" s="219"/>
      <c r="K687" s="226"/>
      <c r="L687" s="226"/>
    </row>
    <row r="688" spans="1:12">
      <c r="A688" s="226" t="s">
        <v>806</v>
      </c>
      <c r="B688" s="226">
        <v>5408</v>
      </c>
      <c r="C688" s="226">
        <v>270353</v>
      </c>
      <c r="D688" s="227">
        <v>512</v>
      </c>
      <c r="E688" s="247">
        <v>4.51</v>
      </c>
      <c r="F688" s="247">
        <v>2309.12</v>
      </c>
      <c r="G688" s="219"/>
      <c r="H688" s="219"/>
      <c r="I688" s="219"/>
      <c r="J688" s="219"/>
      <c r="K688" s="226"/>
      <c r="L688" s="226"/>
    </row>
    <row r="689" spans="1:12">
      <c r="A689" s="226"/>
      <c r="B689" s="226">
        <v>5408</v>
      </c>
      <c r="C689" s="226">
        <v>270299</v>
      </c>
      <c r="D689" s="227">
        <v>2016</v>
      </c>
      <c r="E689" s="247">
        <v>4.51</v>
      </c>
      <c r="F689" s="247">
        <v>9092.16</v>
      </c>
      <c r="G689" s="219"/>
      <c r="H689" s="219"/>
      <c r="I689" s="219"/>
      <c r="J689" s="219"/>
      <c r="K689" s="226"/>
      <c r="L689" s="226"/>
    </row>
    <row r="690" spans="1:12">
      <c r="A690" s="226"/>
      <c r="B690" s="226">
        <v>5408</v>
      </c>
      <c r="C690" s="226">
        <v>270371</v>
      </c>
      <c r="D690" s="227">
        <v>360</v>
      </c>
      <c r="E690" s="247">
        <v>4.51</v>
      </c>
      <c r="F690" s="247">
        <v>1623.6</v>
      </c>
      <c r="G690" s="219"/>
      <c r="H690" s="219"/>
      <c r="I690" s="219"/>
      <c r="J690" s="219"/>
      <c r="K690" s="226"/>
      <c r="L690" s="226"/>
    </row>
    <row r="691" spans="1:12">
      <c r="A691" s="226"/>
      <c r="B691" s="226"/>
      <c r="C691" s="226"/>
      <c r="D691" s="247"/>
      <c r="E691" s="247"/>
      <c r="F691" s="247"/>
      <c r="G691" s="219"/>
      <c r="H691" s="219"/>
      <c r="I691" s="219"/>
      <c r="J691" s="219"/>
      <c r="K691" s="226"/>
      <c r="L691" s="226"/>
    </row>
    <row r="692" spans="1:12">
      <c r="A692" s="226" t="s">
        <v>807</v>
      </c>
      <c r="B692" s="226">
        <v>5410</v>
      </c>
      <c r="C692" s="226">
        <v>270638</v>
      </c>
      <c r="D692" s="227">
        <v>943</v>
      </c>
      <c r="E692" s="247">
        <v>4.54</v>
      </c>
      <c r="F692" s="247">
        <v>4281.22</v>
      </c>
      <c r="G692" s="219"/>
      <c r="H692" s="219"/>
      <c r="I692" s="219"/>
      <c r="J692" s="219"/>
      <c r="K692" s="226"/>
      <c r="L692" s="226"/>
    </row>
    <row r="693" spans="1:12">
      <c r="A693" s="226"/>
      <c r="B693" s="226">
        <v>5410</v>
      </c>
      <c r="C693" s="226">
        <v>270629</v>
      </c>
      <c r="D693" s="227">
        <v>1744</v>
      </c>
      <c r="E693" s="247">
        <v>4.54</v>
      </c>
      <c r="F693" s="247">
        <v>7917.76</v>
      </c>
      <c r="G693" s="219"/>
      <c r="H693" s="219"/>
      <c r="I693" s="219"/>
      <c r="J693" s="219"/>
      <c r="K693" s="226"/>
      <c r="L693" s="226"/>
    </row>
    <row r="694" spans="1:12">
      <c r="A694" s="226"/>
      <c r="B694" s="226">
        <v>5410</v>
      </c>
      <c r="C694" s="226">
        <v>284938</v>
      </c>
      <c r="D694" s="227">
        <v>300</v>
      </c>
      <c r="E694" s="247">
        <v>4.54</v>
      </c>
      <c r="F694" s="247">
        <v>1362</v>
      </c>
      <c r="G694" s="219"/>
      <c r="H694" s="219"/>
      <c r="I694" s="219"/>
      <c r="J694" s="219"/>
      <c r="K694" s="226"/>
      <c r="L694" s="226"/>
    </row>
    <row r="695" spans="1:12">
      <c r="A695" s="226"/>
      <c r="B695" s="226"/>
      <c r="C695" s="226"/>
      <c r="D695" s="247"/>
      <c r="E695" s="247"/>
      <c r="F695" s="247"/>
      <c r="G695" s="219"/>
      <c r="H695" s="219"/>
      <c r="I695" s="219"/>
      <c r="J695" s="219"/>
      <c r="K695" s="226"/>
      <c r="L695" s="226"/>
    </row>
    <row r="696" spans="1:12">
      <c r="A696" s="226" t="s">
        <v>808</v>
      </c>
      <c r="B696" s="226">
        <v>5405</v>
      </c>
      <c r="C696" s="226">
        <v>269922</v>
      </c>
      <c r="D696" s="227">
        <v>916</v>
      </c>
      <c r="E696" s="247">
        <v>7.49</v>
      </c>
      <c r="F696" s="247">
        <v>6860.84</v>
      </c>
      <c r="G696" s="219"/>
      <c r="H696" s="219"/>
      <c r="I696" s="219"/>
      <c r="J696" s="219"/>
      <c r="K696" s="226"/>
      <c r="L696" s="226"/>
    </row>
    <row r="697" spans="1:12">
      <c r="A697" s="226"/>
      <c r="B697" s="226">
        <v>5405</v>
      </c>
      <c r="C697" s="226">
        <v>269877</v>
      </c>
      <c r="D697" s="227">
        <v>1104</v>
      </c>
      <c r="E697" s="247">
        <v>7.49</v>
      </c>
      <c r="F697" s="247">
        <v>8268.9599999999991</v>
      </c>
      <c r="G697" s="219"/>
      <c r="H697" s="219"/>
      <c r="I697" s="219"/>
      <c r="J697" s="219"/>
      <c r="K697" s="226"/>
      <c r="L697" s="226"/>
    </row>
    <row r="698" spans="1:12">
      <c r="A698" s="226"/>
      <c r="B698" s="226">
        <v>5405</v>
      </c>
      <c r="C698" s="226">
        <v>269940</v>
      </c>
      <c r="D698" s="227">
        <v>801</v>
      </c>
      <c r="E698" s="247">
        <v>7.49</v>
      </c>
      <c r="F698" s="247">
        <v>5999.49</v>
      </c>
      <c r="G698" s="219"/>
      <c r="H698" s="219"/>
      <c r="I698" s="219"/>
      <c r="J698" s="219"/>
      <c r="K698" s="226"/>
      <c r="L698" s="226"/>
    </row>
    <row r="699" spans="1:12">
      <c r="A699" s="226"/>
      <c r="B699" s="226"/>
      <c r="C699" s="226"/>
      <c r="D699" s="227"/>
      <c r="E699" s="247"/>
      <c r="F699" s="247"/>
      <c r="G699" s="219"/>
      <c r="H699" s="219"/>
      <c r="I699" s="219"/>
      <c r="J699" s="219"/>
      <c r="K699" s="226"/>
      <c r="L699" s="226"/>
    </row>
    <row r="700" spans="1:12">
      <c r="A700" s="226"/>
      <c r="B700" s="226">
        <v>5406</v>
      </c>
      <c r="C700" s="226">
        <v>270088</v>
      </c>
      <c r="D700" s="227">
        <v>960</v>
      </c>
      <c r="E700" s="247">
        <v>7.64</v>
      </c>
      <c r="F700" s="247">
        <v>7334.4</v>
      </c>
      <c r="G700" s="219"/>
      <c r="H700" s="219"/>
      <c r="I700" s="219"/>
      <c r="J700" s="219"/>
      <c r="K700" s="226"/>
      <c r="L700" s="226"/>
    </row>
    <row r="701" spans="1:12">
      <c r="A701" s="226"/>
      <c r="B701" s="226">
        <v>5406</v>
      </c>
      <c r="C701" s="226">
        <v>270151</v>
      </c>
      <c r="D701" s="227">
        <v>801</v>
      </c>
      <c r="E701" s="247">
        <v>7.64</v>
      </c>
      <c r="F701" s="247">
        <v>6119.64</v>
      </c>
      <c r="G701" s="219"/>
      <c r="H701" s="219"/>
      <c r="I701" s="219"/>
      <c r="J701" s="219"/>
      <c r="K701" s="226"/>
      <c r="L701" s="226"/>
    </row>
    <row r="702" spans="1:12">
      <c r="A702" s="226"/>
      <c r="B702" s="226">
        <v>5406</v>
      </c>
      <c r="C702" s="226">
        <v>270106</v>
      </c>
      <c r="D702" s="227">
        <v>946</v>
      </c>
      <c r="E702" s="247">
        <v>7.64</v>
      </c>
      <c r="F702" s="247">
        <v>7227.44</v>
      </c>
      <c r="G702" s="219"/>
      <c r="H702" s="219"/>
      <c r="I702" s="219"/>
      <c r="J702" s="219"/>
      <c r="K702" s="226"/>
      <c r="L702" s="226"/>
    </row>
    <row r="703" spans="1:12">
      <c r="A703" s="226"/>
      <c r="B703" s="226"/>
      <c r="C703" s="226"/>
      <c r="D703" s="227"/>
      <c r="E703" s="247"/>
      <c r="F703" s="247"/>
      <c r="G703" s="219"/>
      <c r="H703" s="219"/>
      <c r="I703" s="219"/>
      <c r="J703" s="219"/>
      <c r="K703" s="226"/>
      <c r="L703" s="226"/>
    </row>
    <row r="704" spans="1:12">
      <c r="A704" s="226"/>
      <c r="B704" s="226">
        <v>5407</v>
      </c>
      <c r="C704" s="226">
        <v>270234</v>
      </c>
      <c r="D704" s="227">
        <v>785</v>
      </c>
      <c r="E704" s="247">
        <v>7.49</v>
      </c>
      <c r="F704" s="247">
        <v>5879.65</v>
      </c>
      <c r="G704" s="219"/>
      <c r="H704" s="219"/>
      <c r="I704" s="219"/>
      <c r="J704" s="219"/>
      <c r="K704" s="226"/>
      <c r="L704" s="226"/>
    </row>
    <row r="705" spans="1:12">
      <c r="A705" s="226"/>
      <c r="B705" s="226">
        <v>5407</v>
      </c>
      <c r="C705" s="226">
        <v>270207</v>
      </c>
      <c r="D705" s="227">
        <v>976</v>
      </c>
      <c r="E705" s="247">
        <v>7.49</v>
      </c>
      <c r="F705" s="247">
        <v>7310.24</v>
      </c>
      <c r="G705" s="219"/>
      <c r="H705" s="219"/>
      <c r="I705" s="219"/>
      <c r="J705" s="219"/>
      <c r="K705" s="226"/>
      <c r="L705" s="226"/>
    </row>
    <row r="706" spans="1:12">
      <c r="A706" s="226"/>
      <c r="B706" s="226">
        <v>5407</v>
      </c>
      <c r="C706" s="226">
        <v>270252</v>
      </c>
      <c r="D706" s="227">
        <v>801</v>
      </c>
      <c r="E706" s="247">
        <v>7.49</v>
      </c>
      <c r="F706" s="247">
        <v>5999.49</v>
      </c>
      <c r="G706" s="219"/>
      <c r="H706" s="219"/>
      <c r="I706" s="219"/>
      <c r="J706" s="219"/>
      <c r="K706" s="226"/>
      <c r="L706" s="226"/>
    </row>
    <row r="707" spans="1:12">
      <c r="A707" s="226"/>
      <c r="B707" s="226"/>
      <c r="C707" s="226"/>
      <c r="D707" s="247"/>
      <c r="E707" s="247"/>
      <c r="F707" s="247"/>
      <c r="G707" s="219"/>
      <c r="H707" s="219"/>
      <c r="I707" s="219"/>
      <c r="J707" s="219"/>
      <c r="K707" s="226"/>
      <c r="L707" s="226"/>
    </row>
    <row r="708" spans="1:12">
      <c r="A708" s="226" t="s">
        <v>822</v>
      </c>
      <c r="B708" s="226">
        <v>5462</v>
      </c>
      <c r="C708" s="226">
        <v>259481</v>
      </c>
      <c r="D708" s="227">
        <v>806</v>
      </c>
      <c r="E708" s="247">
        <v>3.85</v>
      </c>
      <c r="F708" s="247">
        <v>3103.1</v>
      </c>
      <c r="G708" s="219"/>
      <c r="H708" s="219"/>
      <c r="I708" s="219"/>
      <c r="J708" s="219"/>
      <c r="K708" s="226"/>
      <c r="L708" s="226"/>
    </row>
    <row r="709" spans="1:12">
      <c r="A709" s="226"/>
      <c r="B709" s="226">
        <v>5462</v>
      </c>
      <c r="C709" s="226">
        <v>259463</v>
      </c>
      <c r="D709" s="227">
        <v>1232</v>
      </c>
      <c r="E709" s="247">
        <v>3.85</v>
      </c>
      <c r="F709" s="247">
        <v>4743.2</v>
      </c>
      <c r="G709" s="219"/>
      <c r="H709" s="219"/>
      <c r="I709" s="219"/>
      <c r="J709" s="219"/>
      <c r="K709" s="226"/>
      <c r="L709" s="226"/>
    </row>
    <row r="710" spans="1:12">
      <c r="A710" s="226"/>
      <c r="B710" s="226">
        <v>5462</v>
      </c>
      <c r="C710" s="226">
        <v>259519</v>
      </c>
      <c r="D710" s="227">
        <v>840</v>
      </c>
      <c r="E710" s="247">
        <v>3.85</v>
      </c>
      <c r="F710" s="247">
        <v>3234</v>
      </c>
      <c r="G710" s="219"/>
      <c r="H710" s="219"/>
      <c r="I710" s="219"/>
      <c r="J710" s="219"/>
      <c r="K710" s="226"/>
      <c r="L710" s="226"/>
    </row>
    <row r="711" spans="1:12">
      <c r="A711" s="226"/>
      <c r="B711" s="226"/>
      <c r="C711" s="226"/>
      <c r="D711" s="227"/>
      <c r="E711" s="247"/>
      <c r="F711" s="247"/>
      <c r="G711" s="219"/>
      <c r="H711" s="219"/>
      <c r="I711" s="219"/>
      <c r="J711" s="219"/>
      <c r="K711" s="226"/>
      <c r="L711" s="226"/>
    </row>
    <row r="712" spans="1:12">
      <c r="A712" s="226"/>
      <c r="B712" s="226">
        <v>5463</v>
      </c>
      <c r="C712" s="226">
        <v>259573</v>
      </c>
      <c r="D712" s="227">
        <v>658</v>
      </c>
      <c r="E712" s="247">
        <v>5.13</v>
      </c>
      <c r="F712" s="247">
        <v>3375.54</v>
      </c>
      <c r="G712" s="219"/>
      <c r="H712" s="219"/>
      <c r="I712" s="219"/>
      <c r="J712" s="219"/>
      <c r="K712" s="226"/>
      <c r="L712" s="226"/>
    </row>
    <row r="713" spans="1:12">
      <c r="A713" s="226"/>
      <c r="B713" s="226">
        <v>5463</v>
      </c>
      <c r="C713" s="226">
        <v>259546</v>
      </c>
      <c r="D713" s="227">
        <v>1008</v>
      </c>
      <c r="E713" s="247">
        <v>5.13</v>
      </c>
      <c r="F713" s="247">
        <v>5171.04</v>
      </c>
      <c r="G713" s="219"/>
      <c r="H713" s="219"/>
      <c r="I713" s="219"/>
      <c r="J713" s="219"/>
      <c r="K713" s="226"/>
      <c r="L713" s="226"/>
    </row>
    <row r="714" spans="1:12">
      <c r="A714" s="226"/>
      <c r="B714" s="226">
        <v>5463</v>
      </c>
      <c r="C714" s="226">
        <v>259582</v>
      </c>
      <c r="D714" s="227">
        <v>781</v>
      </c>
      <c r="E714" s="247">
        <v>5.13</v>
      </c>
      <c r="F714" s="247">
        <v>4006.53</v>
      </c>
      <c r="G714" s="219"/>
      <c r="H714" s="219"/>
      <c r="I714" s="219"/>
      <c r="J714" s="219"/>
      <c r="K714" s="226"/>
      <c r="L714" s="226"/>
    </row>
    <row r="715" spans="1:12">
      <c r="A715" s="226"/>
      <c r="B715" s="226"/>
      <c r="C715" s="226"/>
      <c r="D715" s="247"/>
      <c r="E715" s="247"/>
      <c r="F715" s="247"/>
      <c r="G715" s="219"/>
      <c r="H715" s="219"/>
      <c r="I715" s="219"/>
      <c r="J715" s="219"/>
      <c r="K715" s="226"/>
      <c r="L715" s="226"/>
    </row>
    <row r="716" spans="1:12">
      <c r="A716" s="226" t="s">
        <v>823</v>
      </c>
      <c r="B716" s="226">
        <v>5464</v>
      </c>
      <c r="C716" s="226">
        <v>259638</v>
      </c>
      <c r="D716" s="227">
        <v>1121</v>
      </c>
      <c r="E716" s="247">
        <v>4.33</v>
      </c>
      <c r="F716" s="247">
        <v>4853.93</v>
      </c>
      <c r="G716" s="219"/>
      <c r="H716" s="219"/>
      <c r="I716" s="219"/>
      <c r="J716" s="219"/>
      <c r="K716" s="226"/>
      <c r="L716" s="226"/>
    </row>
    <row r="717" spans="1:12">
      <c r="A717" s="226"/>
      <c r="B717" s="226">
        <v>5464</v>
      </c>
      <c r="C717" s="226">
        <v>259600</v>
      </c>
      <c r="D717" s="227">
        <v>700</v>
      </c>
      <c r="E717" s="247">
        <v>4.33</v>
      </c>
      <c r="F717" s="247">
        <v>3031</v>
      </c>
      <c r="G717" s="219"/>
      <c r="H717" s="219"/>
      <c r="I717" s="219"/>
      <c r="J717" s="219"/>
      <c r="K717" s="226"/>
      <c r="L717" s="226"/>
    </row>
    <row r="718" spans="1:12">
      <c r="A718" s="226"/>
      <c r="B718" s="226">
        <v>5464</v>
      </c>
      <c r="C718" s="226">
        <v>259647</v>
      </c>
      <c r="D718" s="227">
        <v>841</v>
      </c>
      <c r="E718" s="247">
        <v>4.33</v>
      </c>
      <c r="F718" s="247">
        <v>3641.53</v>
      </c>
      <c r="G718" s="219"/>
      <c r="H718" s="219"/>
      <c r="I718" s="219"/>
      <c r="J718" s="219"/>
      <c r="K718" s="226"/>
      <c r="L718" s="226"/>
    </row>
    <row r="719" spans="1:12">
      <c r="A719" s="226"/>
      <c r="B719" s="226"/>
      <c r="C719" s="226"/>
      <c r="D719" s="227"/>
      <c r="E719" s="247"/>
      <c r="F719" s="247"/>
      <c r="G719" s="219"/>
      <c r="H719" s="219"/>
      <c r="I719" s="219"/>
      <c r="J719" s="219"/>
      <c r="K719" s="226"/>
      <c r="L719" s="226"/>
    </row>
    <row r="720" spans="1:12">
      <c r="A720" s="226"/>
      <c r="B720" s="226"/>
      <c r="C720" s="226"/>
      <c r="D720" s="227"/>
      <c r="E720" s="247"/>
      <c r="F720" s="247"/>
      <c r="G720" s="219"/>
      <c r="H720" s="219"/>
      <c r="I720" s="219"/>
      <c r="J720" s="219"/>
      <c r="K720" s="226"/>
      <c r="L720" s="226"/>
    </row>
    <row r="721" spans="1:12">
      <c r="A721" s="226"/>
      <c r="B721" s="226">
        <v>5465</v>
      </c>
      <c r="C721" s="226">
        <v>259710</v>
      </c>
      <c r="D721" s="227">
        <v>971</v>
      </c>
      <c r="E721" s="247">
        <v>4.2300000000000004</v>
      </c>
      <c r="F721" s="247">
        <v>4107.33</v>
      </c>
      <c r="G721" s="219"/>
      <c r="H721" s="219"/>
      <c r="I721" s="219"/>
      <c r="J721" s="219"/>
      <c r="K721" s="226"/>
      <c r="L721" s="226"/>
    </row>
    <row r="722" spans="1:12">
      <c r="A722" s="226"/>
      <c r="B722" s="226">
        <v>5465</v>
      </c>
      <c r="C722" s="226">
        <v>259692</v>
      </c>
      <c r="D722" s="227">
        <v>640</v>
      </c>
      <c r="E722" s="247">
        <v>4.2300000000000004</v>
      </c>
      <c r="F722" s="247">
        <v>2707.2</v>
      </c>
      <c r="G722" s="219"/>
      <c r="H722" s="219"/>
      <c r="I722" s="219"/>
      <c r="J722" s="219"/>
      <c r="K722" s="226"/>
      <c r="L722" s="226"/>
    </row>
    <row r="723" spans="1:12">
      <c r="A723" s="226"/>
      <c r="B723" s="226">
        <v>5465</v>
      </c>
      <c r="C723" s="226">
        <v>259720</v>
      </c>
      <c r="D723" s="227">
        <v>740</v>
      </c>
      <c r="E723" s="247">
        <v>4.2300000000000004</v>
      </c>
      <c r="F723" s="247">
        <v>3130.2</v>
      </c>
      <c r="G723" s="219"/>
      <c r="H723" s="219"/>
      <c r="I723" s="219"/>
      <c r="J723" s="219"/>
      <c r="K723" s="226"/>
      <c r="L723" s="226"/>
    </row>
    <row r="724" spans="1:12">
      <c r="A724" s="226"/>
      <c r="B724" s="226"/>
      <c r="C724" s="226"/>
      <c r="D724" s="247"/>
      <c r="E724" s="247"/>
      <c r="F724" s="247"/>
      <c r="G724" s="219"/>
      <c r="H724" s="219"/>
      <c r="I724" s="219"/>
      <c r="J724" s="219"/>
      <c r="K724" s="226"/>
      <c r="L724" s="226"/>
    </row>
    <row r="725" spans="1:12">
      <c r="A725" s="226" t="s">
        <v>824</v>
      </c>
      <c r="B725" s="226">
        <v>5047</v>
      </c>
      <c r="C725" s="226">
        <v>251800</v>
      </c>
      <c r="D725" s="227">
        <v>602</v>
      </c>
      <c r="E725" s="247">
        <v>8.5500000000000007</v>
      </c>
      <c r="F725" s="247">
        <v>5147.1000000000004</v>
      </c>
      <c r="G725" s="219"/>
      <c r="H725" s="219"/>
      <c r="I725" s="219"/>
      <c r="J725" s="219"/>
      <c r="K725" s="226"/>
      <c r="L725" s="226"/>
    </row>
    <row r="726" spans="1:12">
      <c r="A726" s="226"/>
      <c r="B726" s="226">
        <v>5047</v>
      </c>
      <c r="C726" s="226">
        <v>251790</v>
      </c>
      <c r="D726" s="227">
        <v>1960</v>
      </c>
      <c r="E726" s="247">
        <v>8.5500000000000007</v>
      </c>
      <c r="F726" s="247">
        <v>16758</v>
      </c>
      <c r="G726" s="219"/>
      <c r="H726" s="219"/>
      <c r="I726" s="219"/>
      <c r="J726" s="219"/>
      <c r="K726" s="226"/>
      <c r="L726" s="226"/>
    </row>
    <row r="727" spans="1:12">
      <c r="A727" s="226"/>
      <c r="B727" s="226">
        <v>5047</v>
      </c>
      <c r="C727" s="226">
        <v>251828</v>
      </c>
      <c r="D727" s="227">
        <v>823</v>
      </c>
      <c r="E727" s="247">
        <v>8.5500000000000007</v>
      </c>
      <c r="F727" s="247">
        <v>7036.65</v>
      </c>
      <c r="G727" s="219"/>
      <c r="H727" s="219"/>
      <c r="I727" s="219"/>
      <c r="J727" s="219"/>
      <c r="K727" s="226"/>
      <c r="L727" s="226"/>
    </row>
    <row r="728" spans="1:12">
      <c r="A728" s="226"/>
      <c r="B728" s="226"/>
      <c r="C728" s="226"/>
      <c r="D728" s="227"/>
      <c r="E728" s="247"/>
      <c r="F728" s="247"/>
      <c r="G728" s="219"/>
      <c r="H728" s="219"/>
      <c r="I728" s="219"/>
      <c r="J728" s="219"/>
      <c r="K728" s="226"/>
      <c r="L728" s="226"/>
    </row>
    <row r="729" spans="1:12">
      <c r="A729" s="226"/>
      <c r="B729" s="226">
        <v>5048</v>
      </c>
      <c r="C729" s="226">
        <v>251837</v>
      </c>
      <c r="D729" s="227">
        <v>1291</v>
      </c>
      <c r="E729" s="247">
        <v>8.5500000000000007</v>
      </c>
      <c r="F729" s="247">
        <v>11038.05</v>
      </c>
      <c r="G729" s="219"/>
      <c r="H729" s="219"/>
      <c r="I729" s="219"/>
      <c r="J729" s="219"/>
      <c r="K729" s="226"/>
      <c r="L729" s="226"/>
    </row>
    <row r="730" spans="1:12">
      <c r="A730" s="226"/>
      <c r="B730" s="226"/>
      <c r="C730" s="226"/>
      <c r="D730" s="227"/>
      <c r="E730" s="247"/>
      <c r="F730" s="247"/>
      <c r="G730" s="219"/>
      <c r="H730" s="219"/>
      <c r="I730" s="219"/>
      <c r="J730" s="219"/>
      <c r="K730" s="226"/>
      <c r="L730" s="226"/>
    </row>
    <row r="731" spans="1:12">
      <c r="A731" s="226"/>
      <c r="B731" s="226">
        <v>5046</v>
      </c>
      <c r="C731" s="226">
        <v>252450</v>
      </c>
      <c r="D731" s="227">
        <v>247</v>
      </c>
      <c r="E731" s="247">
        <v>5.0999999999999996</v>
      </c>
      <c r="F731" s="247">
        <v>1259.7</v>
      </c>
      <c r="G731" s="219"/>
      <c r="H731" s="219"/>
      <c r="I731" s="219"/>
      <c r="J731" s="219"/>
      <c r="K731" s="226"/>
      <c r="L731" s="226"/>
    </row>
    <row r="732" spans="1:12">
      <c r="A732" s="226"/>
      <c r="B732" s="226">
        <v>5046</v>
      </c>
      <c r="C732" s="226">
        <v>251763</v>
      </c>
      <c r="D732" s="227">
        <v>854</v>
      </c>
      <c r="E732" s="247">
        <v>5.0999999999999996</v>
      </c>
      <c r="F732" s="247">
        <v>4355.3999999999996</v>
      </c>
      <c r="G732" s="219"/>
      <c r="H732" s="219"/>
      <c r="I732" s="219"/>
      <c r="J732" s="219"/>
      <c r="K732" s="226"/>
      <c r="L732" s="226"/>
    </row>
    <row r="733" spans="1:12">
      <c r="A733" s="226"/>
      <c r="B733" s="226">
        <v>5046</v>
      </c>
      <c r="C733" s="226">
        <v>251781</v>
      </c>
      <c r="D733" s="227">
        <v>392</v>
      </c>
      <c r="E733" s="247">
        <v>5.0999999999999996</v>
      </c>
      <c r="F733" s="247">
        <v>1999.2</v>
      </c>
      <c r="G733" s="219"/>
      <c r="H733" s="219"/>
      <c r="I733" s="219"/>
      <c r="J733" s="219"/>
      <c r="K733" s="226"/>
      <c r="L733" s="226"/>
    </row>
    <row r="734" spans="1:12">
      <c r="A734" s="226"/>
      <c r="B734" s="226"/>
      <c r="C734" s="226"/>
      <c r="D734" s="247"/>
      <c r="E734" s="247"/>
      <c r="F734" s="247"/>
      <c r="G734" s="219"/>
      <c r="H734" s="219"/>
      <c r="I734" s="219"/>
      <c r="J734" s="219"/>
      <c r="K734" s="226"/>
      <c r="L734" s="226"/>
    </row>
    <row r="735" spans="1:12">
      <c r="A735" s="226" t="s">
        <v>825</v>
      </c>
      <c r="B735" s="222" t="s">
        <v>788</v>
      </c>
      <c r="C735" s="224">
        <v>8167602</v>
      </c>
      <c r="D735" s="247">
        <v>6475</v>
      </c>
      <c r="E735" s="247">
        <v>1.74</v>
      </c>
      <c r="F735" s="247">
        <v>11266.5</v>
      </c>
      <c r="G735" s="219"/>
      <c r="H735" s="219"/>
      <c r="I735" s="219"/>
      <c r="J735" s="219"/>
      <c r="K735" s="226"/>
      <c r="L735" s="226"/>
    </row>
    <row r="736" spans="1:12">
      <c r="A736" s="226"/>
      <c r="B736" s="226"/>
      <c r="C736" s="226"/>
      <c r="D736" s="247"/>
      <c r="E736" s="247"/>
      <c r="F736" s="247"/>
      <c r="G736" s="219"/>
      <c r="H736" s="219"/>
      <c r="I736" s="219"/>
      <c r="J736" s="219"/>
      <c r="K736" s="226"/>
      <c r="L736" s="226"/>
    </row>
    <row r="737" spans="1:12">
      <c r="A737" s="226" t="s">
        <v>826</v>
      </c>
      <c r="B737" s="226" t="s">
        <v>827</v>
      </c>
      <c r="C737" s="226">
        <v>8167702</v>
      </c>
      <c r="D737" s="247">
        <v>4272</v>
      </c>
      <c r="E737" s="247">
        <v>3.45</v>
      </c>
      <c r="F737" s="247">
        <v>14738.4</v>
      </c>
      <c r="G737" s="219"/>
      <c r="H737" s="219"/>
      <c r="I737" s="219"/>
      <c r="J737" s="219"/>
      <c r="K737" s="226"/>
      <c r="L737" s="226"/>
    </row>
    <row r="738" spans="1:12">
      <c r="A738" s="226"/>
      <c r="B738" s="226"/>
      <c r="C738" s="226">
        <v>8265701</v>
      </c>
      <c r="D738" s="247">
        <v>3108</v>
      </c>
      <c r="E738" s="247">
        <v>3.7</v>
      </c>
      <c r="F738" s="247">
        <v>11499.6</v>
      </c>
      <c r="G738" s="219"/>
      <c r="H738" s="219"/>
      <c r="I738" s="219"/>
      <c r="J738" s="219"/>
      <c r="K738" s="226"/>
      <c r="L738" s="226"/>
    </row>
    <row r="739" spans="1:12">
      <c r="A739" s="226"/>
      <c r="B739" s="226"/>
      <c r="C739" s="226"/>
      <c r="D739" s="247"/>
      <c r="E739" s="247"/>
      <c r="F739" s="247"/>
      <c r="G739" s="219"/>
      <c r="H739" s="226"/>
      <c r="I739" s="219"/>
      <c r="J739" s="219"/>
      <c r="K739" s="226"/>
      <c r="L739" s="226"/>
    </row>
    <row r="740" spans="1:12">
      <c r="A740" s="226" t="s">
        <v>828</v>
      </c>
      <c r="B740" s="222" t="s">
        <v>793</v>
      </c>
      <c r="C740" s="225">
        <v>8231302</v>
      </c>
      <c r="D740" s="226">
        <v>2172</v>
      </c>
      <c r="E740" s="247">
        <v>2.7</v>
      </c>
      <c r="F740" s="247">
        <v>5864.4</v>
      </c>
      <c r="G740" s="219"/>
      <c r="H740" s="219"/>
      <c r="I740" s="219"/>
      <c r="J740" s="219"/>
      <c r="K740" s="226"/>
      <c r="L740" s="226"/>
    </row>
    <row r="741" spans="1:12">
      <c r="A741" s="226"/>
      <c r="B741" s="226"/>
      <c r="C741" s="226"/>
      <c r="D741" s="226">
        <v>684</v>
      </c>
      <c r="E741" s="247">
        <v>2.97</v>
      </c>
      <c r="F741" s="247">
        <v>2031.48</v>
      </c>
      <c r="G741" s="219"/>
      <c r="H741" s="219"/>
      <c r="I741" s="219"/>
      <c r="J741" s="219"/>
      <c r="K741" s="226"/>
      <c r="L741" s="226"/>
    </row>
    <row r="742" spans="1:12">
      <c r="A742" s="226"/>
      <c r="B742" s="226"/>
      <c r="C742" s="226"/>
      <c r="D742" s="247"/>
      <c r="E742" s="247"/>
      <c r="F742" s="247"/>
      <c r="G742" s="219"/>
      <c r="H742" s="219"/>
      <c r="I742" s="219"/>
      <c r="J742" s="219"/>
      <c r="K742" s="226"/>
      <c r="L742" s="226"/>
    </row>
    <row r="743" spans="1:12">
      <c r="A743" s="226"/>
      <c r="B743" s="226"/>
      <c r="C743" s="226" t="s">
        <v>829</v>
      </c>
      <c r="D743" s="227">
        <f>SUM(D577:D742)</f>
        <v>128449</v>
      </c>
      <c r="E743" s="227"/>
      <c r="F743" s="247">
        <f>SUM(F577:F742)</f>
        <v>354520.65000000014</v>
      </c>
      <c r="G743" s="219"/>
      <c r="H743" s="219"/>
      <c r="I743" s="219"/>
      <c r="J743" s="219"/>
      <c r="K743" s="226"/>
      <c r="L743" s="226"/>
    </row>
    <row r="744" spans="1:12">
      <c r="A744" s="226" t="s">
        <v>830</v>
      </c>
      <c r="B744" s="226">
        <v>1603</v>
      </c>
      <c r="C744" s="226">
        <v>261618</v>
      </c>
      <c r="D744" s="226">
        <v>2860</v>
      </c>
      <c r="E744" s="227">
        <v>1.39</v>
      </c>
      <c r="F744" s="227">
        <f>E744*D744</f>
        <v>3975.3999999999996</v>
      </c>
      <c r="G744" s="219">
        <v>43535</v>
      </c>
      <c r="H744" s="219">
        <v>43553</v>
      </c>
      <c r="I744" s="219">
        <v>43556</v>
      </c>
      <c r="J744" s="219">
        <f>H744+60</f>
        <v>43613</v>
      </c>
      <c r="K744" s="226"/>
      <c r="L744" s="226"/>
    </row>
    <row r="745" spans="1:12" ht="16.5">
      <c r="A745" s="358" t="s">
        <v>971</v>
      </c>
      <c r="B745" s="226">
        <v>1603</v>
      </c>
      <c r="C745" s="226">
        <v>261636</v>
      </c>
      <c r="D745" s="226">
        <v>2860</v>
      </c>
      <c r="E745" s="227">
        <v>1.39</v>
      </c>
      <c r="F745" s="227">
        <f t="shared" ref="F745:F761" si="38">E745*D745</f>
        <v>3975.3999999999996</v>
      </c>
      <c r="G745" s="229" t="s">
        <v>859</v>
      </c>
      <c r="H745" s="219"/>
      <c r="I745" s="219"/>
      <c r="J745" s="219"/>
      <c r="K745" s="226"/>
      <c r="L745" s="226"/>
    </row>
    <row r="746" spans="1:12">
      <c r="A746" s="226"/>
      <c r="B746" s="226">
        <v>1603</v>
      </c>
      <c r="C746" s="226">
        <v>254751</v>
      </c>
      <c r="D746" s="226">
        <v>880</v>
      </c>
      <c r="E746" s="227">
        <v>1.39</v>
      </c>
      <c r="F746" s="227">
        <f t="shared" si="38"/>
        <v>1223.1999999999998</v>
      </c>
      <c r="G746" s="219"/>
      <c r="H746" s="219"/>
      <c r="I746" s="219"/>
      <c r="J746" s="219"/>
      <c r="K746" s="226"/>
      <c r="L746" s="226"/>
    </row>
    <row r="747" spans="1:12">
      <c r="A747" s="226"/>
      <c r="B747" s="226">
        <v>1603</v>
      </c>
      <c r="C747" s="226">
        <v>261672</v>
      </c>
      <c r="D747" s="226">
        <v>901</v>
      </c>
      <c r="E747" s="227">
        <v>1.39</v>
      </c>
      <c r="F747" s="227">
        <f t="shared" si="38"/>
        <v>1252.3899999999999</v>
      </c>
      <c r="G747" s="219"/>
      <c r="H747" s="219"/>
      <c r="I747" s="219"/>
      <c r="J747" s="219"/>
      <c r="K747" s="226"/>
      <c r="L747" s="226"/>
    </row>
    <row r="748" spans="1:12">
      <c r="A748" s="226"/>
      <c r="B748" s="226">
        <v>1603</v>
      </c>
      <c r="C748" s="226">
        <v>261681</v>
      </c>
      <c r="D748" s="226">
        <v>901</v>
      </c>
      <c r="E748" s="227">
        <v>1.39</v>
      </c>
      <c r="F748" s="227">
        <f t="shared" si="38"/>
        <v>1252.3899999999999</v>
      </c>
      <c r="G748" s="219"/>
      <c r="H748" s="219"/>
      <c r="I748" s="219"/>
      <c r="J748" s="219"/>
      <c r="K748" s="226"/>
      <c r="L748" s="226"/>
    </row>
    <row r="749" spans="1:12">
      <c r="A749" s="226"/>
      <c r="B749" s="226">
        <v>1603</v>
      </c>
      <c r="C749" s="226">
        <v>287953</v>
      </c>
      <c r="D749" s="226">
        <v>3450</v>
      </c>
      <c r="E749" s="227">
        <v>1.39</v>
      </c>
      <c r="F749" s="227">
        <f t="shared" si="38"/>
        <v>4795.5</v>
      </c>
      <c r="G749" s="219"/>
      <c r="H749" s="219"/>
      <c r="I749" s="219"/>
      <c r="J749" s="219"/>
      <c r="K749" s="226"/>
      <c r="L749" s="226"/>
    </row>
    <row r="750" spans="1:12">
      <c r="A750" s="226"/>
      <c r="B750" s="226">
        <v>1604</v>
      </c>
      <c r="C750" s="226">
        <v>261553</v>
      </c>
      <c r="D750" s="226">
        <v>2033</v>
      </c>
      <c r="E750" s="227">
        <v>1.3</v>
      </c>
      <c r="F750" s="227">
        <f t="shared" si="38"/>
        <v>2642.9</v>
      </c>
      <c r="G750" s="219"/>
      <c r="H750" s="219"/>
      <c r="I750" s="219"/>
      <c r="J750" s="219"/>
      <c r="K750" s="226"/>
      <c r="L750" s="226"/>
    </row>
    <row r="751" spans="1:12">
      <c r="A751" s="226"/>
      <c r="B751" s="226">
        <v>1604</v>
      </c>
      <c r="C751" s="226">
        <v>254715</v>
      </c>
      <c r="D751" s="226">
        <v>446</v>
      </c>
      <c r="E751" s="227">
        <v>1.3</v>
      </c>
      <c r="F751" s="227">
        <f t="shared" si="38"/>
        <v>579.80000000000007</v>
      </c>
      <c r="G751" s="219"/>
      <c r="H751" s="219"/>
      <c r="I751" s="219"/>
      <c r="J751" s="219"/>
      <c r="K751" s="226"/>
      <c r="L751" s="226"/>
    </row>
    <row r="752" spans="1:12">
      <c r="A752" s="226"/>
      <c r="B752" s="226">
        <v>1604</v>
      </c>
      <c r="C752" s="226">
        <v>261562</v>
      </c>
      <c r="D752" s="226">
        <v>2033</v>
      </c>
      <c r="E752" s="227">
        <v>1.3</v>
      </c>
      <c r="F752" s="227">
        <f t="shared" si="38"/>
        <v>2642.9</v>
      </c>
      <c r="G752" s="219"/>
      <c r="H752" s="219"/>
      <c r="I752" s="219"/>
      <c r="J752" s="219"/>
      <c r="K752" s="226"/>
      <c r="L752" s="226"/>
    </row>
    <row r="753" spans="1:12">
      <c r="A753" s="226"/>
      <c r="B753" s="226">
        <v>1604</v>
      </c>
      <c r="C753" s="226">
        <v>261645</v>
      </c>
      <c r="D753" s="226">
        <v>581</v>
      </c>
      <c r="E753" s="227">
        <v>1.3</v>
      </c>
      <c r="F753" s="227">
        <f t="shared" si="38"/>
        <v>755.30000000000007</v>
      </c>
      <c r="G753" s="219"/>
      <c r="H753" s="219"/>
      <c r="I753" s="219"/>
      <c r="J753" s="219"/>
      <c r="K753" s="226"/>
      <c r="L753" s="226"/>
    </row>
    <row r="754" spans="1:12">
      <c r="A754" s="226"/>
      <c r="B754" s="226">
        <v>1604</v>
      </c>
      <c r="C754" s="226">
        <v>261654</v>
      </c>
      <c r="D754" s="226">
        <v>565</v>
      </c>
      <c r="E754" s="227">
        <v>1.3</v>
      </c>
      <c r="F754" s="227">
        <f t="shared" si="38"/>
        <v>734.5</v>
      </c>
      <c r="G754" s="219"/>
      <c r="H754" s="219"/>
      <c r="I754" s="219"/>
      <c r="J754" s="219"/>
      <c r="K754" s="226"/>
      <c r="L754" s="226"/>
    </row>
    <row r="755" spans="1:12">
      <c r="A755" s="226"/>
      <c r="B755" s="226">
        <v>1604</v>
      </c>
      <c r="C755" s="226">
        <v>287917</v>
      </c>
      <c r="D755" s="226">
        <v>2579</v>
      </c>
      <c r="E755" s="227">
        <v>1.3</v>
      </c>
      <c r="F755" s="227">
        <f t="shared" si="38"/>
        <v>3352.7000000000003</v>
      </c>
      <c r="G755" s="219"/>
      <c r="H755" s="219"/>
      <c r="I755" s="219"/>
      <c r="J755" s="219"/>
      <c r="K755" s="226"/>
      <c r="L755" s="226"/>
    </row>
    <row r="756" spans="1:12">
      <c r="A756" s="226"/>
      <c r="B756" s="226">
        <v>1605</v>
      </c>
      <c r="C756" s="226">
        <v>254733</v>
      </c>
      <c r="D756" s="226">
        <v>318</v>
      </c>
      <c r="E756" s="227">
        <v>1.3</v>
      </c>
      <c r="F756" s="227">
        <f t="shared" si="38"/>
        <v>413.40000000000003</v>
      </c>
      <c r="G756" s="219"/>
      <c r="H756" s="219"/>
      <c r="I756" s="219"/>
      <c r="J756" s="219"/>
      <c r="K756" s="226"/>
      <c r="L756" s="226"/>
    </row>
    <row r="757" spans="1:12">
      <c r="A757" s="226"/>
      <c r="B757" s="226">
        <v>1605</v>
      </c>
      <c r="C757" s="226">
        <v>261580</v>
      </c>
      <c r="D757" s="226">
        <v>2205</v>
      </c>
      <c r="E757" s="227">
        <v>1.3</v>
      </c>
      <c r="F757" s="227">
        <f t="shared" si="38"/>
        <v>2866.5</v>
      </c>
      <c r="G757" s="219"/>
      <c r="H757" s="219"/>
      <c r="I757" s="219"/>
      <c r="J757" s="219"/>
      <c r="K757" s="226"/>
      <c r="L757" s="226"/>
    </row>
    <row r="758" spans="1:12">
      <c r="A758" s="226"/>
      <c r="B758" s="226">
        <v>1605</v>
      </c>
      <c r="C758" s="226">
        <v>261590</v>
      </c>
      <c r="D758" s="226">
        <v>2205</v>
      </c>
      <c r="E758" s="227">
        <v>1.3</v>
      </c>
      <c r="F758" s="227">
        <f t="shared" si="38"/>
        <v>2866.5</v>
      </c>
      <c r="G758" s="219"/>
      <c r="H758" s="219"/>
      <c r="I758" s="219"/>
      <c r="J758" s="219"/>
      <c r="K758" s="226"/>
      <c r="L758" s="226"/>
    </row>
    <row r="759" spans="1:12">
      <c r="A759" s="226"/>
      <c r="B759" s="226">
        <v>1605</v>
      </c>
      <c r="C759" s="226">
        <v>261663</v>
      </c>
      <c r="D759" s="226">
        <v>539</v>
      </c>
      <c r="E759" s="227">
        <v>1.3</v>
      </c>
      <c r="F759" s="227">
        <f t="shared" si="38"/>
        <v>700.7</v>
      </c>
      <c r="G759" s="219"/>
      <c r="H759" s="219"/>
      <c r="I759" s="219"/>
      <c r="J759" s="219"/>
      <c r="K759" s="226"/>
      <c r="L759" s="226"/>
    </row>
    <row r="760" spans="1:12">
      <c r="A760" s="226"/>
      <c r="B760" s="226">
        <v>1605</v>
      </c>
      <c r="C760" s="226">
        <v>264377</v>
      </c>
      <c r="D760" s="226">
        <v>512</v>
      </c>
      <c r="E760" s="227">
        <v>1.3</v>
      </c>
      <c r="F760" s="227">
        <f t="shared" si="38"/>
        <v>665.6</v>
      </c>
      <c r="G760" s="219"/>
      <c r="H760" s="219"/>
      <c r="I760" s="219"/>
      <c r="J760" s="219"/>
      <c r="K760" s="226"/>
      <c r="L760" s="226"/>
    </row>
    <row r="761" spans="1:12">
      <c r="A761" s="226"/>
      <c r="B761" s="226">
        <v>1605</v>
      </c>
      <c r="C761" s="226">
        <v>287935</v>
      </c>
      <c r="D761" s="226">
        <v>2471</v>
      </c>
      <c r="E761" s="227">
        <v>1.3</v>
      </c>
      <c r="F761" s="227">
        <f t="shared" si="38"/>
        <v>3212.3</v>
      </c>
      <c r="G761" s="219"/>
      <c r="H761" s="219"/>
      <c r="I761" s="219"/>
      <c r="J761" s="219"/>
      <c r="K761" s="226"/>
      <c r="L761" s="226"/>
    </row>
    <row r="762" spans="1:12">
      <c r="A762" s="226" t="s">
        <v>831</v>
      </c>
      <c r="B762" s="226">
        <v>5396</v>
      </c>
      <c r="C762" s="226">
        <v>260893</v>
      </c>
      <c r="D762" s="226">
        <v>599</v>
      </c>
      <c r="E762" s="227">
        <v>8.25</v>
      </c>
      <c r="F762" s="227">
        <f>E762*D762</f>
        <v>4941.75</v>
      </c>
      <c r="G762" s="219"/>
      <c r="H762" s="219"/>
      <c r="I762" s="219"/>
      <c r="J762" s="219"/>
      <c r="K762" s="226"/>
      <c r="L762" s="226"/>
    </row>
    <row r="763" spans="1:12">
      <c r="A763" s="226"/>
      <c r="B763" s="226">
        <v>5396</v>
      </c>
      <c r="C763" s="226">
        <v>260866</v>
      </c>
      <c r="D763" s="226">
        <v>1603</v>
      </c>
      <c r="E763" s="227">
        <v>8.25</v>
      </c>
      <c r="F763" s="227">
        <f t="shared" ref="F763:F765" si="39">E763*D763</f>
        <v>13224.75</v>
      </c>
      <c r="G763" s="219"/>
      <c r="H763" s="219"/>
      <c r="I763" s="219"/>
      <c r="J763" s="219"/>
      <c r="K763" s="226"/>
      <c r="L763" s="226"/>
    </row>
    <row r="764" spans="1:12">
      <c r="A764" s="226"/>
      <c r="B764" s="226">
        <v>5396</v>
      </c>
      <c r="C764" s="226">
        <v>260902</v>
      </c>
      <c r="D764" s="226">
        <v>513</v>
      </c>
      <c r="E764" s="227">
        <v>8.25</v>
      </c>
      <c r="F764" s="227">
        <f t="shared" si="39"/>
        <v>4232.25</v>
      </c>
      <c r="G764" s="219"/>
      <c r="H764" s="219"/>
      <c r="I764" s="219"/>
      <c r="J764" s="219"/>
      <c r="K764" s="226"/>
      <c r="L764" s="226"/>
    </row>
    <row r="765" spans="1:12">
      <c r="A765" s="226"/>
      <c r="B765" s="226">
        <v>5397</v>
      </c>
      <c r="C765" s="226">
        <v>260911</v>
      </c>
      <c r="D765" s="226">
        <v>866</v>
      </c>
      <c r="E765" s="227">
        <v>6.75</v>
      </c>
      <c r="F765" s="227">
        <f t="shared" si="39"/>
        <v>5845.5</v>
      </c>
      <c r="G765" s="219"/>
      <c r="H765" s="219"/>
      <c r="I765" s="219"/>
      <c r="J765" s="219"/>
      <c r="K765" s="226"/>
      <c r="L765" s="226"/>
    </row>
    <row r="766" spans="1:12">
      <c r="A766" s="226" t="s">
        <v>832</v>
      </c>
      <c r="B766" s="223" t="s">
        <v>788</v>
      </c>
      <c r="C766" s="224">
        <v>8294901</v>
      </c>
      <c r="D766" s="226">
        <v>6192</v>
      </c>
      <c r="E766" s="226">
        <v>1.74</v>
      </c>
      <c r="F766" s="226">
        <f>E766*D766</f>
        <v>10774.08</v>
      </c>
      <c r="G766" s="219"/>
      <c r="H766" s="219"/>
      <c r="I766" s="219"/>
      <c r="J766" s="219"/>
      <c r="K766" s="226"/>
      <c r="L766" s="226"/>
    </row>
    <row r="767" spans="1:12">
      <c r="A767" s="226" t="s">
        <v>833</v>
      </c>
      <c r="B767" s="261" t="s">
        <v>834</v>
      </c>
      <c r="C767" s="226">
        <v>288467</v>
      </c>
      <c r="D767" s="226">
        <v>530</v>
      </c>
      <c r="E767" s="227">
        <v>1.4</v>
      </c>
      <c r="F767" s="227">
        <f>E767*D767</f>
        <v>742</v>
      </c>
      <c r="G767" s="219"/>
      <c r="H767" s="219"/>
      <c r="I767" s="219"/>
      <c r="J767" s="219"/>
      <c r="K767" s="226"/>
      <c r="L767" s="226"/>
    </row>
    <row r="768" spans="1:12">
      <c r="A768" s="226"/>
      <c r="B768" s="261" t="s">
        <v>834</v>
      </c>
      <c r="C768" s="226">
        <v>288458</v>
      </c>
      <c r="D768" s="226">
        <v>1224</v>
      </c>
      <c r="E768" s="227">
        <v>1.4</v>
      </c>
      <c r="F768" s="227">
        <f t="shared" ref="F768:F781" si="40">E768*D768</f>
        <v>1713.6</v>
      </c>
      <c r="G768" s="219"/>
      <c r="H768" s="219"/>
      <c r="I768" s="219"/>
      <c r="J768" s="219"/>
      <c r="K768" s="226"/>
      <c r="L768" s="226"/>
    </row>
    <row r="769" spans="1:12">
      <c r="A769" s="226"/>
      <c r="B769" s="261" t="s">
        <v>834</v>
      </c>
      <c r="C769" s="226">
        <v>288476</v>
      </c>
      <c r="D769" s="226">
        <v>480</v>
      </c>
      <c r="E769" s="227">
        <v>1.4</v>
      </c>
      <c r="F769" s="227">
        <f t="shared" si="40"/>
        <v>672</v>
      </c>
      <c r="G769" s="219"/>
      <c r="H769" s="219"/>
      <c r="I769" s="219"/>
      <c r="J769" s="219"/>
      <c r="K769" s="226"/>
      <c r="L769" s="226"/>
    </row>
    <row r="770" spans="1:12">
      <c r="A770" s="226"/>
      <c r="B770" s="261" t="s">
        <v>835</v>
      </c>
      <c r="C770" s="226">
        <v>288494</v>
      </c>
      <c r="D770" s="226">
        <v>361</v>
      </c>
      <c r="E770" s="227">
        <v>1.3</v>
      </c>
      <c r="F770" s="227">
        <f t="shared" si="40"/>
        <v>469.3</v>
      </c>
      <c r="G770" s="219"/>
      <c r="H770" s="219"/>
      <c r="I770" s="219"/>
      <c r="J770" s="219"/>
      <c r="K770" s="226"/>
      <c r="L770" s="226"/>
    </row>
    <row r="771" spans="1:12">
      <c r="A771" s="226"/>
      <c r="B771" s="261" t="s">
        <v>835</v>
      </c>
      <c r="C771" s="226">
        <v>288485</v>
      </c>
      <c r="D771" s="226">
        <v>864</v>
      </c>
      <c r="E771" s="227">
        <v>1.3</v>
      </c>
      <c r="F771" s="227">
        <f t="shared" si="40"/>
        <v>1123.2</v>
      </c>
      <c r="G771" s="219"/>
      <c r="H771" s="219"/>
      <c r="I771" s="219"/>
      <c r="J771" s="219"/>
      <c r="K771" s="226"/>
      <c r="L771" s="226"/>
    </row>
    <row r="772" spans="1:12">
      <c r="A772" s="226"/>
      <c r="B772" s="261" t="s">
        <v>835</v>
      </c>
      <c r="C772" s="226">
        <v>288503</v>
      </c>
      <c r="D772" s="226">
        <v>336</v>
      </c>
      <c r="E772" s="227">
        <v>1.3</v>
      </c>
      <c r="F772" s="227">
        <f t="shared" si="40"/>
        <v>436.8</v>
      </c>
      <c r="G772" s="219"/>
      <c r="H772" s="219"/>
      <c r="I772" s="219"/>
      <c r="J772" s="219"/>
      <c r="K772" s="226"/>
      <c r="L772" s="226"/>
    </row>
    <row r="773" spans="1:12">
      <c r="A773" s="226"/>
      <c r="B773" s="261" t="s">
        <v>836</v>
      </c>
      <c r="C773" s="226">
        <v>288640</v>
      </c>
      <c r="D773" s="226">
        <v>891</v>
      </c>
      <c r="E773" s="227">
        <v>1.38</v>
      </c>
      <c r="F773" s="227">
        <f t="shared" si="40"/>
        <v>1229.58</v>
      </c>
      <c r="G773" s="219"/>
      <c r="H773" s="219"/>
      <c r="I773" s="219"/>
      <c r="J773" s="219"/>
      <c r="K773" s="226"/>
      <c r="L773" s="226"/>
    </row>
    <row r="774" spans="1:12">
      <c r="A774" s="226"/>
      <c r="B774" s="261" t="s">
        <v>836</v>
      </c>
      <c r="C774" s="226">
        <v>288631</v>
      </c>
      <c r="D774" s="226">
        <v>2124</v>
      </c>
      <c r="E774" s="227">
        <v>1.38</v>
      </c>
      <c r="F774" s="227">
        <f t="shared" si="40"/>
        <v>2931.12</v>
      </c>
      <c r="G774" s="219"/>
      <c r="H774" s="219"/>
      <c r="I774" s="219"/>
      <c r="J774" s="219"/>
      <c r="K774" s="226"/>
      <c r="L774" s="226"/>
    </row>
    <row r="775" spans="1:12">
      <c r="A775" s="226"/>
      <c r="B775" s="261" t="s">
        <v>836</v>
      </c>
      <c r="C775" s="226">
        <v>288650</v>
      </c>
      <c r="D775" s="226">
        <v>272</v>
      </c>
      <c r="E775" s="227">
        <v>1.38</v>
      </c>
      <c r="F775" s="227">
        <f t="shared" si="40"/>
        <v>375.35999999999996</v>
      </c>
      <c r="G775" s="219"/>
      <c r="H775" s="219"/>
      <c r="I775" s="219"/>
      <c r="J775" s="219"/>
      <c r="K775" s="226"/>
      <c r="L775" s="226"/>
    </row>
    <row r="776" spans="1:12">
      <c r="A776" s="226"/>
      <c r="B776" s="261" t="s">
        <v>837</v>
      </c>
      <c r="C776" s="226">
        <v>288402</v>
      </c>
      <c r="D776" s="226">
        <v>1150</v>
      </c>
      <c r="E776" s="227">
        <v>1.3</v>
      </c>
      <c r="F776" s="227">
        <f t="shared" si="40"/>
        <v>1495</v>
      </c>
      <c r="G776" s="219"/>
      <c r="H776" s="219"/>
      <c r="I776" s="219"/>
      <c r="J776" s="219"/>
      <c r="K776" s="226"/>
      <c r="L776" s="226"/>
    </row>
    <row r="777" spans="1:12">
      <c r="A777" s="226"/>
      <c r="B777" s="261" t="s">
        <v>837</v>
      </c>
      <c r="C777" s="226">
        <v>288393</v>
      </c>
      <c r="D777" s="226">
        <v>1176</v>
      </c>
      <c r="E777" s="227">
        <v>1.3</v>
      </c>
      <c r="F777" s="227">
        <f t="shared" si="40"/>
        <v>1528.8</v>
      </c>
      <c r="G777" s="219"/>
      <c r="H777" s="219"/>
      <c r="I777" s="219"/>
      <c r="J777" s="219"/>
      <c r="K777" s="226"/>
      <c r="L777" s="226"/>
    </row>
    <row r="778" spans="1:12">
      <c r="A778" s="226"/>
      <c r="B778" s="261" t="s">
        <v>837</v>
      </c>
      <c r="C778" s="226">
        <v>288411</v>
      </c>
      <c r="D778" s="226">
        <v>909</v>
      </c>
      <c r="E778" s="227">
        <v>1.3</v>
      </c>
      <c r="F778" s="227">
        <f t="shared" si="40"/>
        <v>1181.7</v>
      </c>
      <c r="G778" s="219"/>
      <c r="H778" s="219"/>
      <c r="I778" s="219"/>
      <c r="J778" s="219"/>
      <c r="K778" s="226"/>
      <c r="L778" s="226"/>
    </row>
    <row r="779" spans="1:12">
      <c r="A779" s="226"/>
      <c r="B779" s="261" t="s">
        <v>838</v>
      </c>
      <c r="C779" s="226">
        <v>288256</v>
      </c>
      <c r="D779" s="226">
        <v>1170</v>
      </c>
      <c r="E779" s="227">
        <v>1.39</v>
      </c>
      <c r="F779" s="227">
        <f t="shared" si="40"/>
        <v>1626.3</v>
      </c>
      <c r="G779" s="219"/>
      <c r="H779" s="219"/>
      <c r="I779" s="219"/>
      <c r="J779" s="219"/>
      <c r="K779" s="226"/>
      <c r="L779" s="226"/>
    </row>
    <row r="780" spans="1:12">
      <c r="A780" s="226"/>
      <c r="B780" s="261" t="s">
        <v>838</v>
      </c>
      <c r="C780" s="226">
        <v>288247</v>
      </c>
      <c r="D780" s="226">
        <v>1176</v>
      </c>
      <c r="E780" s="227">
        <v>1.39</v>
      </c>
      <c r="F780" s="227">
        <f t="shared" si="40"/>
        <v>1634.6399999999999</v>
      </c>
      <c r="G780" s="219"/>
      <c r="H780" s="219"/>
      <c r="I780" s="219"/>
      <c r="J780" s="219"/>
      <c r="K780" s="226"/>
      <c r="L780" s="226"/>
    </row>
    <row r="781" spans="1:12">
      <c r="A781" s="226"/>
      <c r="B781" s="261" t="s">
        <v>838</v>
      </c>
      <c r="C781" s="226">
        <v>288265</v>
      </c>
      <c r="D781" s="226">
        <v>877</v>
      </c>
      <c r="E781" s="227">
        <v>1.39</v>
      </c>
      <c r="F781" s="227">
        <f t="shared" si="40"/>
        <v>1219.03</v>
      </c>
      <c r="G781" s="219"/>
      <c r="H781" s="219"/>
      <c r="I781" s="219"/>
      <c r="J781" s="219"/>
      <c r="K781" s="226"/>
      <c r="L781" s="226"/>
    </row>
    <row r="782" spans="1:12">
      <c r="A782" s="226" t="s">
        <v>839</v>
      </c>
      <c r="B782" s="261" t="s">
        <v>840</v>
      </c>
      <c r="C782" s="226">
        <v>288283</v>
      </c>
      <c r="D782" s="226">
        <v>1659</v>
      </c>
      <c r="E782" s="227">
        <v>1.39</v>
      </c>
      <c r="F782" s="227">
        <f>E782*D782</f>
        <v>2306.0099999999998</v>
      </c>
      <c r="G782" s="219"/>
      <c r="H782" s="219"/>
      <c r="I782" s="219"/>
      <c r="J782" s="219"/>
      <c r="K782" s="226"/>
      <c r="L782" s="226"/>
    </row>
    <row r="783" spans="1:12">
      <c r="A783" s="226"/>
      <c r="B783" s="261" t="s">
        <v>840</v>
      </c>
      <c r="C783" s="226">
        <v>288274</v>
      </c>
      <c r="D783" s="226">
        <v>1617</v>
      </c>
      <c r="E783" s="227">
        <v>1.39</v>
      </c>
      <c r="F783" s="227">
        <f t="shared" ref="F783:F790" si="41">E783*D783</f>
        <v>2247.6299999999997</v>
      </c>
      <c r="G783" s="219"/>
      <c r="H783" s="219"/>
      <c r="I783" s="219"/>
      <c r="J783" s="219"/>
      <c r="K783" s="226"/>
      <c r="L783" s="226"/>
    </row>
    <row r="784" spans="1:12">
      <c r="A784" s="226"/>
      <c r="B784" s="261" t="s">
        <v>840</v>
      </c>
      <c r="C784" s="226">
        <v>288292</v>
      </c>
      <c r="D784" s="226">
        <v>1224</v>
      </c>
      <c r="E784" s="227">
        <v>1.39</v>
      </c>
      <c r="F784" s="227">
        <f t="shared" si="41"/>
        <v>1701.36</v>
      </c>
      <c r="G784" s="219"/>
      <c r="H784" s="219"/>
      <c r="I784" s="219"/>
      <c r="J784" s="219"/>
      <c r="K784" s="226"/>
      <c r="L784" s="226"/>
    </row>
    <row r="785" spans="1:12">
      <c r="A785" s="226"/>
      <c r="B785" s="261" t="s">
        <v>841</v>
      </c>
      <c r="C785" s="226">
        <v>288310</v>
      </c>
      <c r="D785" s="226">
        <v>1847</v>
      </c>
      <c r="E785" s="227">
        <v>1.53</v>
      </c>
      <c r="F785" s="227">
        <f t="shared" si="41"/>
        <v>2825.91</v>
      </c>
      <c r="G785" s="219"/>
      <c r="H785" s="219"/>
      <c r="I785" s="219"/>
      <c r="J785" s="219"/>
      <c r="K785" s="226"/>
      <c r="L785" s="226"/>
    </row>
    <row r="786" spans="1:12">
      <c r="A786" s="226"/>
      <c r="B786" s="261" t="s">
        <v>841</v>
      </c>
      <c r="C786" s="226">
        <v>288301</v>
      </c>
      <c r="D786" s="226">
        <v>1813</v>
      </c>
      <c r="E786" s="227">
        <v>1.53</v>
      </c>
      <c r="F786" s="227">
        <f t="shared" si="41"/>
        <v>2773.89</v>
      </c>
      <c r="G786" s="219"/>
      <c r="H786" s="219"/>
      <c r="I786" s="219"/>
      <c r="J786" s="219"/>
      <c r="K786" s="226"/>
      <c r="L786" s="226"/>
    </row>
    <row r="787" spans="1:12">
      <c r="A787" s="226"/>
      <c r="B787" s="261" t="s">
        <v>841</v>
      </c>
      <c r="C787" s="226">
        <v>288320</v>
      </c>
      <c r="D787" s="226">
        <v>1368</v>
      </c>
      <c r="E787" s="227">
        <v>1.53</v>
      </c>
      <c r="F787" s="227">
        <f t="shared" si="41"/>
        <v>2093.04</v>
      </c>
      <c r="G787" s="219"/>
      <c r="H787" s="219"/>
      <c r="I787" s="219"/>
      <c r="J787" s="219"/>
      <c r="K787" s="226"/>
      <c r="L787" s="226"/>
    </row>
    <row r="788" spans="1:12">
      <c r="A788" s="226"/>
      <c r="B788" s="261" t="s">
        <v>842</v>
      </c>
      <c r="C788" s="226">
        <v>288678</v>
      </c>
      <c r="D788" s="226">
        <v>826</v>
      </c>
      <c r="E788" s="227">
        <v>1.38</v>
      </c>
      <c r="F788" s="227">
        <f t="shared" si="41"/>
        <v>1139.8799999999999</v>
      </c>
      <c r="G788" s="219"/>
      <c r="H788" s="219"/>
      <c r="I788" s="219"/>
      <c r="J788" s="219"/>
      <c r="K788" s="226"/>
      <c r="L788" s="226"/>
    </row>
    <row r="789" spans="1:12">
      <c r="A789" s="226"/>
      <c r="B789" s="261" t="s">
        <v>842</v>
      </c>
      <c r="C789" s="226">
        <v>288669</v>
      </c>
      <c r="D789" s="226">
        <v>539</v>
      </c>
      <c r="E789" s="227">
        <v>1.38</v>
      </c>
      <c r="F789" s="227">
        <f t="shared" si="41"/>
        <v>743.81999999999994</v>
      </c>
      <c r="G789" s="219"/>
      <c r="H789" s="219"/>
      <c r="I789" s="219"/>
      <c r="J789" s="219"/>
      <c r="K789" s="226"/>
      <c r="L789" s="226"/>
    </row>
    <row r="790" spans="1:12">
      <c r="A790" s="226"/>
      <c r="B790" s="261" t="s">
        <v>842</v>
      </c>
      <c r="C790" s="226">
        <v>288687</v>
      </c>
      <c r="D790" s="226">
        <v>236</v>
      </c>
      <c r="E790" s="227">
        <v>1.38</v>
      </c>
      <c r="F790" s="227">
        <f t="shared" si="41"/>
        <v>325.67999999999995</v>
      </c>
      <c r="G790" s="219"/>
      <c r="H790" s="219"/>
      <c r="I790" s="219"/>
      <c r="J790" s="219"/>
      <c r="K790" s="226"/>
      <c r="L790" s="226"/>
    </row>
    <row r="791" spans="1:12">
      <c r="A791" s="226" t="s">
        <v>843</v>
      </c>
      <c r="B791" s="226">
        <v>158</v>
      </c>
      <c r="C791" s="226">
        <v>292124</v>
      </c>
      <c r="D791" s="226">
        <v>5000</v>
      </c>
      <c r="E791" s="227">
        <v>3.67</v>
      </c>
      <c r="F791" s="227">
        <f>E791*D791</f>
        <v>18350</v>
      </c>
      <c r="G791" s="219"/>
      <c r="H791" s="219"/>
      <c r="I791" s="219"/>
      <c r="J791" s="219"/>
      <c r="K791" s="226"/>
      <c r="L791" s="226"/>
    </row>
    <row r="792" spans="1:12">
      <c r="A792" s="226"/>
      <c r="B792" s="226">
        <v>158</v>
      </c>
      <c r="C792" s="226">
        <v>292115</v>
      </c>
      <c r="D792" s="226">
        <v>10000</v>
      </c>
      <c r="E792" s="227">
        <v>3.67</v>
      </c>
      <c r="F792" s="227">
        <f>E792*D792</f>
        <v>36700</v>
      </c>
      <c r="G792" s="219"/>
      <c r="H792" s="219"/>
      <c r="I792" s="219"/>
      <c r="J792" s="219"/>
      <c r="K792" s="226"/>
      <c r="L792" s="226"/>
    </row>
    <row r="793" spans="1:12">
      <c r="A793" s="226"/>
      <c r="B793" s="226"/>
      <c r="C793" s="226" t="s">
        <v>844</v>
      </c>
      <c r="D793" s="226">
        <f>SUM(D744:D792)</f>
        <v>77781</v>
      </c>
      <c r="E793" s="227"/>
      <c r="F793" s="227">
        <f>SUM(F744:F792)</f>
        <v>166511.36000000002</v>
      </c>
      <c r="G793" s="219"/>
      <c r="H793" s="219"/>
      <c r="I793" s="219"/>
      <c r="J793" s="219"/>
      <c r="K793" s="226"/>
      <c r="L793" s="226"/>
    </row>
    <row r="794" spans="1:12">
      <c r="A794" s="226"/>
      <c r="B794" s="226"/>
      <c r="C794" s="226"/>
      <c r="D794" s="226"/>
      <c r="E794" s="227"/>
      <c r="F794" s="227"/>
      <c r="G794" s="219"/>
      <c r="H794" s="219"/>
      <c r="I794" s="219"/>
      <c r="J794" s="219"/>
      <c r="K794" s="226"/>
      <c r="L794" s="226"/>
    </row>
    <row r="795" spans="1:12">
      <c r="A795" s="262" t="s">
        <v>852</v>
      </c>
      <c r="B795" s="226">
        <v>217</v>
      </c>
      <c r="C795" s="226">
        <v>288430</v>
      </c>
      <c r="D795" s="227">
        <v>530</v>
      </c>
      <c r="E795" s="227">
        <v>1.4</v>
      </c>
      <c r="F795" s="227">
        <f t="shared" ref="F795:F836" si="42">E795*D795</f>
        <v>742</v>
      </c>
      <c r="G795" s="219">
        <v>43545</v>
      </c>
      <c r="H795" s="219">
        <v>43555</v>
      </c>
      <c r="I795" s="219">
        <v>43558</v>
      </c>
      <c r="J795" s="219">
        <f>H795+60</f>
        <v>43615</v>
      </c>
      <c r="K795" s="226"/>
      <c r="L795" s="226"/>
    </row>
    <row r="796" spans="1:12" ht="16.5">
      <c r="A796" s="358" t="s">
        <v>970</v>
      </c>
      <c r="B796" s="226">
        <v>217</v>
      </c>
      <c r="C796" s="226">
        <v>288420</v>
      </c>
      <c r="D796" s="227">
        <v>1224</v>
      </c>
      <c r="E796" s="227">
        <v>1.4</v>
      </c>
      <c r="F796" s="227">
        <f t="shared" si="42"/>
        <v>1713.6</v>
      </c>
      <c r="H796" s="229" t="s">
        <v>858</v>
      </c>
      <c r="I796" s="219"/>
      <c r="J796" s="219"/>
      <c r="K796" s="226"/>
      <c r="L796" s="226"/>
    </row>
    <row r="797" spans="1:12">
      <c r="A797" s="226"/>
      <c r="B797" s="226">
        <v>217</v>
      </c>
      <c r="C797" s="226">
        <v>288449</v>
      </c>
      <c r="D797" s="227">
        <v>480</v>
      </c>
      <c r="E797" s="227">
        <v>1.4</v>
      </c>
      <c r="F797" s="227">
        <f t="shared" si="42"/>
        <v>672</v>
      </c>
      <c r="G797" s="219"/>
      <c r="H797" s="219"/>
      <c r="I797" s="219"/>
      <c r="J797" s="219"/>
      <c r="K797" s="226"/>
      <c r="L797" s="226"/>
    </row>
    <row r="798" spans="1:12">
      <c r="A798" s="226"/>
      <c r="B798" s="226">
        <v>214</v>
      </c>
      <c r="C798" s="226">
        <v>288348</v>
      </c>
      <c r="D798" s="227">
        <v>1492</v>
      </c>
      <c r="E798" s="227">
        <v>1.39</v>
      </c>
      <c r="F798" s="227">
        <f t="shared" si="42"/>
        <v>2073.8799999999997</v>
      </c>
      <c r="G798" s="219"/>
      <c r="H798" s="219"/>
      <c r="I798" s="219"/>
      <c r="J798" s="219"/>
      <c r="K798" s="226"/>
      <c r="L798" s="226"/>
    </row>
    <row r="799" spans="1:12">
      <c r="A799" s="226"/>
      <c r="B799" s="226">
        <v>214</v>
      </c>
      <c r="C799" s="226">
        <v>288339</v>
      </c>
      <c r="D799" s="227">
        <v>1470</v>
      </c>
      <c r="E799" s="227">
        <v>1.39</v>
      </c>
      <c r="F799" s="227">
        <f t="shared" si="42"/>
        <v>2043.3</v>
      </c>
      <c r="G799" s="219"/>
      <c r="H799" s="219"/>
      <c r="I799" s="219"/>
      <c r="J799" s="219"/>
      <c r="K799" s="226"/>
      <c r="L799" s="226"/>
    </row>
    <row r="800" spans="1:12">
      <c r="A800" s="226"/>
      <c r="B800" s="226">
        <v>214</v>
      </c>
      <c r="C800" s="226">
        <v>288357</v>
      </c>
      <c r="D800" s="227">
        <v>1158</v>
      </c>
      <c r="E800" s="227">
        <v>1.39</v>
      </c>
      <c r="F800" s="227">
        <f t="shared" si="42"/>
        <v>1609.62</v>
      </c>
      <c r="G800" s="219"/>
      <c r="H800" s="219"/>
      <c r="I800" s="219"/>
      <c r="J800" s="219"/>
      <c r="K800" s="226"/>
      <c r="L800" s="226"/>
    </row>
    <row r="801" spans="1:12">
      <c r="A801" s="226"/>
      <c r="B801" s="226">
        <v>215</v>
      </c>
      <c r="C801" s="226">
        <v>288375</v>
      </c>
      <c r="D801" s="227">
        <v>551</v>
      </c>
      <c r="E801" s="227">
        <v>1.39</v>
      </c>
      <c r="F801" s="227">
        <f t="shared" si="42"/>
        <v>765.89</v>
      </c>
      <c r="G801" s="219"/>
      <c r="H801" s="219"/>
      <c r="I801" s="219"/>
      <c r="J801" s="219"/>
      <c r="K801" s="226"/>
      <c r="L801" s="226"/>
    </row>
    <row r="802" spans="1:12">
      <c r="A802" s="226"/>
      <c r="B802" s="226">
        <v>215</v>
      </c>
      <c r="C802" s="226">
        <v>288366</v>
      </c>
      <c r="D802" s="227">
        <v>588</v>
      </c>
      <c r="E802" s="227">
        <v>1.39</v>
      </c>
      <c r="F802" s="227">
        <f t="shared" si="42"/>
        <v>817.31999999999994</v>
      </c>
      <c r="G802" s="219"/>
      <c r="H802" s="219"/>
      <c r="I802" s="219"/>
      <c r="J802" s="219"/>
      <c r="K802" s="226"/>
      <c r="L802" s="226"/>
    </row>
    <row r="803" spans="1:12">
      <c r="A803" s="226"/>
      <c r="B803" s="226">
        <v>215</v>
      </c>
      <c r="C803" s="226">
        <v>288384</v>
      </c>
      <c r="D803" s="227">
        <v>446</v>
      </c>
      <c r="E803" s="227">
        <v>1.39</v>
      </c>
      <c r="F803" s="227">
        <f t="shared" si="42"/>
        <v>619.93999999999994</v>
      </c>
      <c r="G803" s="219"/>
      <c r="H803" s="219"/>
      <c r="I803" s="219"/>
      <c r="J803" s="219"/>
      <c r="K803" s="226"/>
      <c r="L803" s="226"/>
    </row>
    <row r="804" spans="1:12">
      <c r="A804" s="226"/>
      <c r="B804" s="226">
        <v>222</v>
      </c>
      <c r="C804" s="226">
        <v>288613</v>
      </c>
      <c r="D804" s="227">
        <v>1456</v>
      </c>
      <c r="E804" s="227">
        <v>1.54</v>
      </c>
      <c r="F804" s="227">
        <f t="shared" si="42"/>
        <v>2242.2400000000002</v>
      </c>
      <c r="G804" s="219"/>
      <c r="H804" s="219"/>
      <c r="I804" s="219"/>
      <c r="J804" s="219"/>
      <c r="K804" s="226"/>
      <c r="L804" s="226"/>
    </row>
    <row r="805" spans="1:12">
      <c r="A805" s="226"/>
      <c r="B805" s="226">
        <v>222</v>
      </c>
      <c r="C805" s="226">
        <v>288604</v>
      </c>
      <c r="D805" s="227">
        <v>1176</v>
      </c>
      <c r="E805" s="227">
        <v>1.54</v>
      </c>
      <c r="F805" s="227">
        <f t="shared" si="42"/>
        <v>1811.04</v>
      </c>
      <c r="G805" s="219"/>
      <c r="H805" s="219"/>
      <c r="I805" s="219"/>
      <c r="J805" s="219"/>
      <c r="K805" s="226"/>
      <c r="L805" s="226"/>
    </row>
    <row r="806" spans="1:12">
      <c r="A806" s="226"/>
      <c r="B806" s="226">
        <v>222</v>
      </c>
      <c r="C806" s="226">
        <v>288622</v>
      </c>
      <c r="D806" s="227">
        <v>691</v>
      </c>
      <c r="E806" s="227">
        <v>1.54</v>
      </c>
      <c r="F806" s="227">
        <f t="shared" si="42"/>
        <v>1064.1400000000001</v>
      </c>
      <c r="G806" s="219"/>
      <c r="H806" s="219"/>
      <c r="I806" s="219"/>
      <c r="J806" s="219"/>
      <c r="K806" s="226"/>
      <c r="L806" s="226"/>
    </row>
    <row r="807" spans="1:12">
      <c r="A807" s="226"/>
      <c r="B807" s="226">
        <v>220</v>
      </c>
      <c r="C807" s="226">
        <v>288521</v>
      </c>
      <c r="D807" s="227">
        <v>923</v>
      </c>
      <c r="E807" s="227">
        <v>1.47</v>
      </c>
      <c r="F807" s="227">
        <f t="shared" si="42"/>
        <v>1356.81</v>
      </c>
      <c r="G807" s="219"/>
      <c r="H807" s="219"/>
      <c r="I807" s="219"/>
      <c r="J807" s="219"/>
      <c r="K807" s="226"/>
      <c r="L807" s="226"/>
    </row>
    <row r="808" spans="1:12">
      <c r="A808" s="226"/>
      <c r="B808" s="226">
        <v>220</v>
      </c>
      <c r="C808" s="226">
        <v>288512</v>
      </c>
      <c r="D808" s="227">
        <v>637</v>
      </c>
      <c r="E808" s="227">
        <v>1.47</v>
      </c>
      <c r="F808" s="227">
        <f t="shared" si="42"/>
        <v>936.39</v>
      </c>
      <c r="G808" s="219"/>
      <c r="H808" s="219"/>
      <c r="I808" s="219"/>
      <c r="J808" s="219"/>
      <c r="K808" s="226"/>
      <c r="L808" s="226"/>
    </row>
    <row r="809" spans="1:12">
      <c r="A809" s="226"/>
      <c r="B809" s="226">
        <v>220</v>
      </c>
      <c r="C809" s="226">
        <v>288530</v>
      </c>
      <c r="D809" s="227">
        <v>473</v>
      </c>
      <c r="E809" s="227">
        <v>1.47</v>
      </c>
      <c r="F809" s="227">
        <f t="shared" si="42"/>
        <v>695.31</v>
      </c>
      <c r="G809" s="219"/>
      <c r="H809" s="219"/>
      <c r="I809" s="219"/>
      <c r="J809" s="219"/>
      <c r="K809" s="226"/>
      <c r="L809" s="226"/>
    </row>
    <row r="810" spans="1:12">
      <c r="A810" s="226"/>
      <c r="B810" s="226">
        <v>221</v>
      </c>
      <c r="C810" s="226">
        <v>288559</v>
      </c>
      <c r="D810" s="227">
        <v>456</v>
      </c>
      <c r="E810" s="227">
        <v>1.3</v>
      </c>
      <c r="F810" s="227">
        <f t="shared" si="42"/>
        <v>592.80000000000007</v>
      </c>
      <c r="G810" s="219"/>
      <c r="H810" s="219"/>
      <c r="I810" s="219"/>
      <c r="J810" s="219"/>
      <c r="K810" s="226"/>
      <c r="L810" s="226"/>
    </row>
    <row r="811" spans="1:12">
      <c r="A811" s="226"/>
      <c r="B811" s="226">
        <v>221</v>
      </c>
      <c r="C811" s="226">
        <v>288540</v>
      </c>
      <c r="D811" s="227">
        <v>720</v>
      </c>
      <c r="E811" s="227">
        <v>1.3</v>
      </c>
      <c r="F811" s="227">
        <f t="shared" si="42"/>
        <v>936</v>
      </c>
      <c r="G811" s="219"/>
      <c r="H811" s="219"/>
      <c r="I811" s="219"/>
      <c r="J811" s="219"/>
      <c r="K811" s="226"/>
      <c r="L811" s="226"/>
    </row>
    <row r="812" spans="1:12">
      <c r="A812" s="226"/>
      <c r="B812" s="226">
        <v>221</v>
      </c>
      <c r="C812" s="226">
        <v>288568</v>
      </c>
      <c r="D812" s="227">
        <v>247</v>
      </c>
      <c r="E812" s="227">
        <v>1.3</v>
      </c>
      <c r="F812" s="227">
        <f t="shared" si="42"/>
        <v>321.10000000000002</v>
      </c>
      <c r="G812" s="219"/>
      <c r="H812" s="219"/>
      <c r="I812" s="219"/>
      <c r="J812" s="219"/>
      <c r="K812" s="226"/>
      <c r="L812" s="226"/>
    </row>
    <row r="813" spans="1:12">
      <c r="A813" s="226"/>
      <c r="B813" s="226"/>
      <c r="C813" s="226"/>
      <c r="D813" s="247"/>
      <c r="E813" s="227"/>
      <c r="F813" s="227"/>
      <c r="G813" s="219"/>
      <c r="H813" s="219"/>
      <c r="I813" s="219"/>
      <c r="J813" s="219"/>
      <c r="K813" s="226"/>
      <c r="L813" s="226"/>
    </row>
    <row r="814" spans="1:12">
      <c r="A814" s="226" t="s">
        <v>853</v>
      </c>
      <c r="B814" s="226">
        <v>5399</v>
      </c>
      <c r="C814" s="226">
        <v>261021</v>
      </c>
      <c r="D814" s="227">
        <v>358</v>
      </c>
      <c r="E814" s="227">
        <v>5.0999999999999996</v>
      </c>
      <c r="F814" s="227">
        <f t="shared" si="42"/>
        <v>1825.8</v>
      </c>
      <c r="G814" s="226"/>
      <c r="H814" s="219"/>
      <c r="I814" s="219"/>
      <c r="J814" s="219"/>
      <c r="K814" s="226"/>
      <c r="L814" s="226"/>
    </row>
    <row r="815" spans="1:12">
      <c r="A815" s="226"/>
      <c r="B815" s="226">
        <v>5399</v>
      </c>
      <c r="C815" s="226">
        <v>261012</v>
      </c>
      <c r="D815" s="227">
        <v>854</v>
      </c>
      <c r="E815" s="227">
        <v>5.0999999999999996</v>
      </c>
      <c r="F815" s="227">
        <f t="shared" si="42"/>
        <v>4355.3999999999996</v>
      </c>
      <c r="G815" s="226"/>
      <c r="H815" s="219"/>
      <c r="I815" s="219"/>
      <c r="J815" s="219"/>
      <c r="K815" s="226"/>
      <c r="L815" s="226"/>
    </row>
    <row r="816" spans="1:12">
      <c r="A816" s="226"/>
      <c r="B816" s="226">
        <v>5399</v>
      </c>
      <c r="C816" s="226">
        <v>261030</v>
      </c>
      <c r="D816" s="227">
        <v>320</v>
      </c>
      <c r="E816" s="227">
        <v>5.0999999999999996</v>
      </c>
      <c r="F816" s="227">
        <f t="shared" si="42"/>
        <v>1632</v>
      </c>
      <c r="G816" s="226"/>
      <c r="H816" s="219"/>
      <c r="I816" s="219"/>
      <c r="J816" s="219"/>
      <c r="K816" s="226"/>
      <c r="L816" s="226"/>
    </row>
    <row r="817" spans="1:12">
      <c r="A817" s="226"/>
      <c r="B817" s="226"/>
      <c r="C817" s="226"/>
      <c r="D817" s="227"/>
      <c r="E817" s="227"/>
      <c r="F817" s="227"/>
      <c r="G817" s="226"/>
      <c r="H817" s="219"/>
      <c r="I817" s="219"/>
      <c r="J817" s="219"/>
      <c r="K817" s="226"/>
      <c r="L817" s="226"/>
    </row>
    <row r="818" spans="1:12">
      <c r="A818" s="226"/>
      <c r="B818" s="226">
        <v>5400</v>
      </c>
      <c r="C818" s="226">
        <v>261059</v>
      </c>
      <c r="D818" s="227">
        <v>183</v>
      </c>
      <c r="E818" s="227">
        <v>6.75</v>
      </c>
      <c r="F818" s="227">
        <f t="shared" si="42"/>
        <v>1235.25</v>
      </c>
      <c r="G818" s="219"/>
      <c r="H818" s="219"/>
      <c r="I818" s="219"/>
      <c r="J818" s="219"/>
      <c r="K818" s="226"/>
      <c r="L818" s="226"/>
    </row>
    <row r="819" spans="1:12">
      <c r="A819" s="226"/>
      <c r="B819" s="226">
        <v>5400</v>
      </c>
      <c r="C819" s="226">
        <v>261040</v>
      </c>
      <c r="D819" s="227">
        <v>350</v>
      </c>
      <c r="E819" s="227">
        <v>6.75</v>
      </c>
      <c r="F819" s="227">
        <f t="shared" si="42"/>
        <v>2362.5</v>
      </c>
      <c r="G819" s="219"/>
      <c r="H819" s="219"/>
      <c r="I819" s="219"/>
      <c r="J819" s="219"/>
      <c r="K819" s="226"/>
      <c r="L819" s="226"/>
    </row>
    <row r="820" spans="1:12">
      <c r="A820" s="226"/>
      <c r="B820" s="226">
        <v>5400</v>
      </c>
      <c r="C820" s="226">
        <v>261068</v>
      </c>
      <c r="D820" s="227">
        <v>215</v>
      </c>
      <c r="E820" s="227">
        <v>6.75</v>
      </c>
      <c r="F820" s="227">
        <f t="shared" si="42"/>
        <v>1451.25</v>
      </c>
      <c r="G820" s="219"/>
      <c r="H820" s="219"/>
      <c r="I820" s="219"/>
      <c r="J820" s="219"/>
      <c r="K820" s="226"/>
      <c r="L820" s="226"/>
    </row>
    <row r="821" spans="1:12">
      <c r="A821" s="226"/>
      <c r="B821" s="226"/>
      <c r="C821" s="226"/>
      <c r="D821" s="227"/>
      <c r="E821" s="227"/>
      <c r="F821" s="227"/>
      <c r="G821" s="219"/>
      <c r="H821" s="219"/>
      <c r="I821" s="219"/>
      <c r="J821" s="219"/>
      <c r="K821" s="226"/>
      <c r="L821" s="226"/>
    </row>
    <row r="822" spans="1:12">
      <c r="A822" s="226"/>
      <c r="B822" s="226">
        <v>5398</v>
      </c>
      <c r="C822" s="226">
        <v>260994</v>
      </c>
      <c r="D822" s="227">
        <v>477</v>
      </c>
      <c r="E822" s="227">
        <v>7.45</v>
      </c>
      <c r="F822" s="227">
        <f t="shared" si="42"/>
        <v>3553.65</v>
      </c>
      <c r="G822" s="219"/>
      <c r="H822" s="219"/>
      <c r="I822" s="219"/>
      <c r="J822" s="219"/>
      <c r="K822" s="226"/>
      <c r="L822" s="226"/>
    </row>
    <row r="823" spans="1:12">
      <c r="A823" s="226"/>
      <c r="B823" s="226">
        <v>5398</v>
      </c>
      <c r="C823" s="226">
        <v>260985</v>
      </c>
      <c r="D823" s="227">
        <v>1267</v>
      </c>
      <c r="E823" s="227">
        <v>7.45</v>
      </c>
      <c r="F823" s="227">
        <f t="shared" si="42"/>
        <v>9439.15</v>
      </c>
      <c r="G823" s="219"/>
      <c r="H823" s="219"/>
      <c r="I823" s="219"/>
      <c r="J823" s="219"/>
      <c r="K823" s="226"/>
      <c r="L823" s="226"/>
    </row>
    <row r="824" spans="1:12">
      <c r="A824" s="226"/>
      <c r="B824" s="226">
        <v>5398</v>
      </c>
      <c r="C824" s="226">
        <v>261003</v>
      </c>
      <c r="D824" s="227">
        <v>457</v>
      </c>
      <c r="E824" s="227">
        <v>7.45</v>
      </c>
      <c r="F824" s="227">
        <f t="shared" si="42"/>
        <v>3404.65</v>
      </c>
      <c r="G824" s="219"/>
      <c r="H824" s="219"/>
      <c r="I824" s="219"/>
      <c r="J824" s="219"/>
      <c r="K824" s="226"/>
      <c r="L824" s="226"/>
    </row>
    <row r="825" spans="1:12">
      <c r="A825" s="226"/>
      <c r="B825" s="226"/>
      <c r="C825" s="226"/>
      <c r="D825" s="247"/>
      <c r="E825" s="227"/>
      <c r="F825" s="227"/>
      <c r="G825" s="219"/>
      <c r="H825" s="219"/>
      <c r="I825" s="219"/>
      <c r="J825" s="219"/>
      <c r="K825" s="226"/>
      <c r="L825" s="226"/>
    </row>
    <row r="826" spans="1:12">
      <c r="A826" s="226" t="s">
        <v>854</v>
      </c>
      <c r="B826" s="226">
        <v>5409</v>
      </c>
      <c r="C826" s="226">
        <v>286725</v>
      </c>
      <c r="D826" s="227">
        <v>214</v>
      </c>
      <c r="E826" s="227">
        <v>4.51</v>
      </c>
      <c r="F826" s="227">
        <f t="shared" si="42"/>
        <v>965.14</v>
      </c>
      <c r="G826" s="219"/>
      <c r="H826" s="219"/>
      <c r="I826" s="219"/>
      <c r="J826" s="219"/>
      <c r="K826" s="226"/>
      <c r="L826" s="226"/>
    </row>
    <row r="827" spans="1:12">
      <c r="A827" s="226"/>
      <c r="B827" s="226">
        <v>5409</v>
      </c>
      <c r="C827" s="226">
        <v>286716</v>
      </c>
      <c r="D827" s="227">
        <v>1316</v>
      </c>
      <c r="E827" s="227">
        <v>4.51</v>
      </c>
      <c r="F827" s="227">
        <f t="shared" si="42"/>
        <v>5935.16</v>
      </c>
      <c r="G827" s="219"/>
      <c r="H827" s="219"/>
      <c r="I827" s="219"/>
      <c r="J827" s="219"/>
      <c r="K827" s="226"/>
      <c r="L827" s="226"/>
    </row>
    <row r="828" spans="1:12">
      <c r="A828" s="226"/>
      <c r="B828" s="226">
        <v>5409</v>
      </c>
      <c r="C828" s="226">
        <v>286707</v>
      </c>
      <c r="D828" s="227">
        <v>300</v>
      </c>
      <c r="E828" s="227">
        <v>4.51</v>
      </c>
      <c r="F828" s="227">
        <f t="shared" si="42"/>
        <v>1353</v>
      </c>
      <c r="G828" s="219"/>
      <c r="H828" s="219"/>
      <c r="I828" s="219"/>
      <c r="J828" s="219"/>
      <c r="K828" s="226"/>
      <c r="L828" s="226"/>
    </row>
    <row r="829" spans="1:12">
      <c r="A829" s="226"/>
      <c r="B829" s="226"/>
      <c r="C829" s="226"/>
      <c r="D829" s="227"/>
      <c r="E829" s="227"/>
      <c r="F829" s="227"/>
      <c r="G829" s="219"/>
      <c r="H829" s="219"/>
      <c r="I829" s="219"/>
      <c r="J829" s="219"/>
      <c r="K829" s="226"/>
      <c r="L829" s="226"/>
    </row>
    <row r="830" spans="1:12">
      <c r="A830" s="226"/>
      <c r="B830" s="226">
        <v>5411</v>
      </c>
      <c r="C830" s="226">
        <v>286651</v>
      </c>
      <c r="D830" s="227">
        <v>818</v>
      </c>
      <c r="E830" s="227">
        <v>4.54</v>
      </c>
      <c r="F830" s="227">
        <f t="shared" si="42"/>
        <v>3713.7200000000003</v>
      </c>
      <c r="G830" s="219"/>
      <c r="H830" s="219"/>
      <c r="I830" s="219"/>
      <c r="J830" s="219"/>
      <c r="K830" s="226"/>
      <c r="L830" s="226"/>
    </row>
    <row r="831" spans="1:12">
      <c r="A831" s="226" t="s">
        <v>855</v>
      </c>
      <c r="B831" s="226">
        <v>5411</v>
      </c>
      <c r="C831" s="226">
        <v>286633</v>
      </c>
      <c r="D831" s="227">
        <v>1504</v>
      </c>
      <c r="E831" s="227">
        <v>4.54</v>
      </c>
      <c r="F831" s="227">
        <f t="shared" si="42"/>
        <v>6828.16</v>
      </c>
      <c r="G831" s="219"/>
      <c r="H831" s="219"/>
      <c r="I831" s="219"/>
      <c r="J831" s="219"/>
      <c r="K831" s="226"/>
      <c r="L831" s="226"/>
    </row>
    <row r="832" spans="1:12">
      <c r="A832" s="226"/>
      <c r="B832" s="226">
        <v>5411</v>
      </c>
      <c r="C832" s="226">
        <v>286615</v>
      </c>
      <c r="D832" s="227">
        <v>261</v>
      </c>
      <c r="E832" s="227">
        <v>4.54</v>
      </c>
      <c r="F832" s="227">
        <f t="shared" si="42"/>
        <v>1184.94</v>
      </c>
      <c r="G832" s="219"/>
      <c r="H832" s="219"/>
      <c r="I832" s="219"/>
      <c r="J832" s="219"/>
      <c r="K832" s="226"/>
      <c r="L832" s="226"/>
    </row>
    <row r="833" spans="1:12">
      <c r="A833" s="226"/>
      <c r="B833" s="226"/>
      <c r="C833" s="226"/>
      <c r="D833" s="227"/>
      <c r="E833" s="227"/>
      <c r="F833" s="227"/>
      <c r="G833" s="219"/>
      <c r="H833" s="219"/>
      <c r="I833" s="219"/>
      <c r="J833" s="219"/>
      <c r="K833" s="226"/>
      <c r="L833" s="226"/>
    </row>
    <row r="834" spans="1:12">
      <c r="A834" s="226"/>
      <c r="B834" s="226">
        <v>131</v>
      </c>
      <c r="C834" s="226">
        <v>289612</v>
      </c>
      <c r="D834" s="227">
        <v>837</v>
      </c>
      <c r="E834" s="227">
        <v>5.32</v>
      </c>
      <c r="F834" s="227">
        <f t="shared" si="42"/>
        <v>4452.84</v>
      </c>
      <c r="G834" s="219"/>
      <c r="H834" s="219"/>
      <c r="I834" s="219"/>
      <c r="J834" s="219"/>
      <c r="K834" s="226"/>
      <c r="L834" s="226"/>
    </row>
    <row r="835" spans="1:12">
      <c r="A835" s="226"/>
      <c r="B835" s="226">
        <v>131</v>
      </c>
      <c r="C835" s="226">
        <v>289603</v>
      </c>
      <c r="D835" s="227">
        <v>1264</v>
      </c>
      <c r="E835" s="227">
        <v>5.32</v>
      </c>
      <c r="F835" s="227">
        <f t="shared" si="42"/>
        <v>6724.4800000000005</v>
      </c>
      <c r="G835" s="219"/>
      <c r="H835" s="219"/>
      <c r="I835" s="219"/>
      <c r="J835" s="219"/>
      <c r="K835" s="226"/>
      <c r="L835" s="226"/>
    </row>
    <row r="836" spans="1:12">
      <c r="A836" s="226"/>
      <c r="B836" s="226">
        <v>131</v>
      </c>
      <c r="C836" s="226">
        <v>289621</v>
      </c>
      <c r="D836" s="227">
        <v>601</v>
      </c>
      <c r="E836" s="227">
        <v>5.32</v>
      </c>
      <c r="F836" s="227">
        <f t="shared" si="42"/>
        <v>3197.32</v>
      </c>
      <c r="G836" s="219"/>
      <c r="H836" s="219"/>
      <c r="I836" s="219"/>
      <c r="J836" s="219"/>
      <c r="K836" s="226"/>
      <c r="L836" s="226"/>
    </row>
    <row r="837" spans="1:12">
      <c r="A837" s="226"/>
      <c r="B837" s="226"/>
      <c r="C837" s="226" t="s">
        <v>851</v>
      </c>
      <c r="D837" s="227">
        <f>SUM(D795:D836)</f>
        <v>26314</v>
      </c>
      <c r="E837" s="227"/>
      <c r="F837" s="227">
        <f>SUM(F795:F836)</f>
        <v>84627.790000000008</v>
      </c>
      <c r="G837" s="219"/>
      <c r="H837" s="219"/>
      <c r="I837" s="219"/>
      <c r="J837" s="219"/>
      <c r="K837" s="226"/>
      <c r="L837" s="226"/>
    </row>
    <row r="838" spans="1:12">
      <c r="A838" s="226"/>
      <c r="B838" s="226"/>
      <c r="C838" s="226"/>
      <c r="D838" s="247"/>
      <c r="E838" s="227"/>
      <c r="F838" s="247"/>
      <c r="G838" s="219"/>
      <c r="H838" s="219"/>
      <c r="I838" s="219"/>
      <c r="J838" s="219"/>
      <c r="K838" s="226"/>
      <c r="L838" s="226"/>
    </row>
    <row r="839" spans="1:12">
      <c r="A839" s="226">
        <v>2010</v>
      </c>
      <c r="B839" s="226">
        <v>5381</v>
      </c>
      <c r="C839" s="226">
        <v>325519</v>
      </c>
      <c r="D839" s="247">
        <v>601</v>
      </c>
      <c r="E839" s="227">
        <v>1.3</v>
      </c>
      <c r="F839" s="247">
        <f>E839*D839</f>
        <v>781.30000000000007</v>
      </c>
      <c r="G839" s="219">
        <v>43570</v>
      </c>
      <c r="H839" s="219">
        <v>43570</v>
      </c>
      <c r="I839" s="219">
        <v>43571</v>
      </c>
      <c r="J839" s="219">
        <f>H839+60</f>
        <v>43630</v>
      </c>
      <c r="K839" s="226"/>
      <c r="L839" s="219" t="s">
        <v>870</v>
      </c>
    </row>
    <row r="840" spans="1:12" ht="16.5">
      <c r="A840" s="358" t="s">
        <v>969</v>
      </c>
      <c r="B840" s="226"/>
      <c r="C840" s="226"/>
      <c r="D840" s="247"/>
      <c r="E840" s="227"/>
      <c r="F840" s="247"/>
      <c r="G840" s="219"/>
      <c r="H840" s="219"/>
      <c r="I840" s="219"/>
      <c r="J840" s="219"/>
      <c r="K840" s="226"/>
      <c r="L840" s="226"/>
    </row>
    <row r="841" spans="1:12">
      <c r="A841" s="263" t="s">
        <v>871</v>
      </c>
      <c r="B841" s="263">
        <v>1603</v>
      </c>
      <c r="C841" s="263">
        <v>287962</v>
      </c>
      <c r="D841" s="263">
        <v>3450</v>
      </c>
      <c r="E841" s="264">
        <v>1.39</v>
      </c>
      <c r="F841" s="247">
        <f t="shared" ref="F841:F850" si="43">E841*D841</f>
        <v>4795.5</v>
      </c>
      <c r="G841" s="268">
        <v>43570</v>
      </c>
      <c r="H841" s="219">
        <v>43588</v>
      </c>
      <c r="I841" s="219">
        <v>43591</v>
      </c>
      <c r="J841" s="219">
        <f>H841+60</f>
        <v>43648</v>
      </c>
      <c r="K841" s="226"/>
      <c r="L841" s="226"/>
    </row>
    <row r="842" spans="1:12" ht="16.5">
      <c r="A842" s="358" t="s">
        <v>968</v>
      </c>
      <c r="B842" s="263">
        <v>1604</v>
      </c>
      <c r="C842" s="263">
        <v>287926</v>
      </c>
      <c r="D842" s="263">
        <v>2579</v>
      </c>
      <c r="E842" s="264">
        <v>1.3</v>
      </c>
      <c r="F842" s="247">
        <f t="shared" si="43"/>
        <v>3352.7000000000003</v>
      </c>
      <c r="G842" s="265"/>
      <c r="H842" s="229" t="s">
        <v>885</v>
      </c>
      <c r="I842" s="219"/>
      <c r="J842" s="219"/>
      <c r="K842" s="226"/>
      <c r="L842" s="283" t="s">
        <v>886</v>
      </c>
    </row>
    <row r="843" spans="1:12">
      <c r="A843" s="263"/>
      <c r="B843" s="263">
        <v>1605</v>
      </c>
      <c r="C843" s="263">
        <v>287944</v>
      </c>
      <c r="D843" s="263">
        <v>2471</v>
      </c>
      <c r="E843" s="264">
        <v>1.3</v>
      </c>
      <c r="F843" s="247">
        <f t="shared" si="43"/>
        <v>3212.3</v>
      </c>
      <c r="G843" s="265"/>
      <c r="H843" s="229" t="s">
        <v>887</v>
      </c>
      <c r="I843" s="219"/>
      <c r="J843" s="219"/>
      <c r="K843" s="226"/>
      <c r="L843" s="226"/>
    </row>
    <row r="844" spans="1:12">
      <c r="A844" s="263"/>
      <c r="B844" s="263"/>
      <c r="C844" s="263" t="s">
        <v>872</v>
      </c>
      <c r="D844" s="263">
        <f>SUM(D841:D843)</f>
        <v>8500</v>
      </c>
      <c r="E844" s="263"/>
      <c r="F844" s="263">
        <f>SUM(F841:F843)</f>
        <v>11360.5</v>
      </c>
      <c r="G844" s="265"/>
      <c r="H844" s="219"/>
      <c r="I844" s="219"/>
      <c r="J844" s="219"/>
      <c r="K844" s="226"/>
      <c r="L844" s="226"/>
    </row>
    <row r="845" spans="1:12">
      <c r="A845" s="263" t="s">
        <v>873</v>
      </c>
      <c r="B845" s="263">
        <v>1603</v>
      </c>
      <c r="C845" s="263">
        <v>302428</v>
      </c>
      <c r="D845" s="263">
        <v>2302</v>
      </c>
      <c r="E845" s="266">
        <v>1.39</v>
      </c>
      <c r="F845" s="247">
        <f t="shared" si="43"/>
        <v>3199.7799999999997</v>
      </c>
      <c r="G845" s="265"/>
      <c r="H845" s="219"/>
      <c r="I845" s="219"/>
      <c r="J845" s="219"/>
      <c r="K845" s="226"/>
      <c r="L845" s="226"/>
    </row>
    <row r="846" spans="1:12">
      <c r="A846" s="263"/>
      <c r="B846" s="263">
        <v>1603</v>
      </c>
      <c r="C846" s="263">
        <v>302482</v>
      </c>
      <c r="D846" s="263">
        <v>1608</v>
      </c>
      <c r="E846" s="266">
        <v>1.39</v>
      </c>
      <c r="F846" s="247">
        <f t="shared" si="43"/>
        <v>2235.12</v>
      </c>
      <c r="G846" s="265"/>
      <c r="H846" s="219"/>
      <c r="I846" s="219"/>
      <c r="J846" s="219"/>
      <c r="K846" s="226"/>
      <c r="L846" s="226"/>
    </row>
    <row r="847" spans="1:12">
      <c r="A847" s="263"/>
      <c r="B847" s="263">
        <v>1604</v>
      </c>
      <c r="C847" s="263">
        <v>302381</v>
      </c>
      <c r="D847" s="263">
        <v>2336</v>
      </c>
      <c r="E847" s="266">
        <v>1.3</v>
      </c>
      <c r="F847" s="247">
        <f t="shared" si="43"/>
        <v>3036.8</v>
      </c>
      <c r="G847" s="265"/>
      <c r="H847" s="219"/>
      <c r="I847" s="219"/>
      <c r="J847" s="219"/>
      <c r="K847" s="226"/>
      <c r="L847" s="226"/>
    </row>
    <row r="848" spans="1:12">
      <c r="A848" s="263"/>
      <c r="B848" s="263">
        <v>1604</v>
      </c>
      <c r="C848" s="263">
        <v>302446</v>
      </c>
      <c r="D848" s="263">
        <v>524</v>
      </c>
      <c r="E848" s="266">
        <v>1.3</v>
      </c>
      <c r="F848" s="247">
        <f t="shared" si="43"/>
        <v>681.2</v>
      </c>
      <c r="G848" s="265"/>
      <c r="H848" s="219"/>
      <c r="I848" s="219"/>
      <c r="J848" s="219"/>
      <c r="K848" s="226"/>
      <c r="L848" s="226"/>
    </row>
    <row r="849" spans="1:12">
      <c r="A849" s="263"/>
      <c r="B849" s="263">
        <v>1605</v>
      </c>
      <c r="C849" s="263">
        <v>302464</v>
      </c>
      <c r="D849" s="263">
        <v>281</v>
      </c>
      <c r="E849" s="266">
        <v>1.3</v>
      </c>
      <c r="F849" s="247">
        <f t="shared" si="43"/>
        <v>365.3</v>
      </c>
      <c r="G849" s="265"/>
      <c r="H849" s="219"/>
      <c r="I849" s="219"/>
      <c r="J849" s="219"/>
      <c r="K849" s="226"/>
      <c r="L849" s="226"/>
    </row>
    <row r="850" spans="1:12">
      <c r="A850" s="263"/>
      <c r="B850" s="263">
        <v>1605</v>
      </c>
      <c r="C850" s="263">
        <v>302400</v>
      </c>
      <c r="D850" s="263">
        <v>1745</v>
      </c>
      <c r="E850" s="266">
        <v>1.3</v>
      </c>
      <c r="F850" s="247">
        <f t="shared" si="43"/>
        <v>2268.5</v>
      </c>
      <c r="G850" s="265"/>
      <c r="H850" s="219"/>
      <c r="I850" s="219"/>
      <c r="J850" s="219"/>
      <c r="K850" s="226"/>
      <c r="L850" s="226"/>
    </row>
    <row r="851" spans="1:12">
      <c r="A851" s="263"/>
      <c r="B851" s="263"/>
      <c r="C851" s="263" t="s">
        <v>874</v>
      </c>
      <c r="D851" s="263">
        <f>SUM(D845:D850)</f>
        <v>8796</v>
      </c>
      <c r="E851" s="263"/>
      <c r="F851" s="263">
        <f>SUM(F845:F850)</f>
        <v>11786.7</v>
      </c>
      <c r="G851" s="265"/>
      <c r="H851" s="219"/>
      <c r="I851" s="219"/>
      <c r="J851" s="219"/>
      <c r="K851" s="226"/>
      <c r="L851" s="226"/>
    </row>
    <row r="852" spans="1:12">
      <c r="A852" s="263" t="s">
        <v>875</v>
      </c>
      <c r="B852" s="263">
        <v>5301</v>
      </c>
      <c r="C852" s="263">
        <v>295608</v>
      </c>
      <c r="D852" s="263">
        <v>722</v>
      </c>
      <c r="E852" s="267">
        <v>1.3</v>
      </c>
      <c r="F852" s="267">
        <f>E852*D852</f>
        <v>938.6</v>
      </c>
      <c r="G852" s="265"/>
      <c r="H852" s="219"/>
      <c r="I852" s="219"/>
      <c r="J852" s="219"/>
      <c r="K852" s="226"/>
      <c r="L852" s="226"/>
    </row>
    <row r="853" spans="1:12">
      <c r="A853" s="263"/>
      <c r="B853" s="263">
        <v>5301</v>
      </c>
      <c r="C853" s="263">
        <v>295599</v>
      </c>
      <c r="D853" s="263">
        <v>1656</v>
      </c>
      <c r="E853" s="267">
        <v>1.3</v>
      </c>
      <c r="F853" s="267">
        <f t="shared" ref="F853:F915" si="44">E853*D853</f>
        <v>2152.8000000000002</v>
      </c>
      <c r="G853" s="265"/>
      <c r="H853" s="219"/>
      <c r="I853" s="219"/>
      <c r="J853" s="219"/>
      <c r="K853" s="226"/>
      <c r="L853" s="226"/>
    </row>
    <row r="854" spans="1:12">
      <c r="A854" s="263"/>
      <c r="B854" s="263">
        <v>5301</v>
      </c>
      <c r="C854" s="263">
        <v>296001</v>
      </c>
      <c r="D854" s="263">
        <v>833</v>
      </c>
      <c r="E854" s="267">
        <v>1.3</v>
      </c>
      <c r="F854" s="267">
        <f t="shared" si="44"/>
        <v>1082.9000000000001</v>
      </c>
      <c r="G854" s="265"/>
      <c r="H854" s="219"/>
      <c r="I854" s="219"/>
      <c r="J854" s="219"/>
      <c r="K854" s="226"/>
      <c r="L854" s="226"/>
    </row>
    <row r="855" spans="1:12">
      <c r="A855" s="263"/>
      <c r="B855" s="263">
        <v>5302</v>
      </c>
      <c r="C855" s="263">
        <v>295626</v>
      </c>
      <c r="D855" s="263">
        <v>596</v>
      </c>
      <c r="E855" s="267">
        <v>1.3</v>
      </c>
      <c r="F855" s="267">
        <f t="shared" si="44"/>
        <v>774.80000000000007</v>
      </c>
      <c r="G855" s="265"/>
      <c r="H855" s="219"/>
      <c r="I855" s="219"/>
      <c r="J855" s="219"/>
      <c r="K855" s="226"/>
      <c r="L855" s="226"/>
    </row>
    <row r="856" spans="1:12">
      <c r="A856" s="263"/>
      <c r="B856" s="263">
        <v>5302</v>
      </c>
      <c r="C856" s="263">
        <v>295617</v>
      </c>
      <c r="D856" s="263">
        <v>1404</v>
      </c>
      <c r="E856" s="267">
        <v>1.3</v>
      </c>
      <c r="F856" s="267">
        <f t="shared" si="44"/>
        <v>1825.2</v>
      </c>
      <c r="G856" s="265"/>
      <c r="H856" s="219"/>
      <c r="I856" s="219"/>
      <c r="J856" s="219"/>
      <c r="K856" s="226"/>
      <c r="L856" s="226"/>
    </row>
    <row r="857" spans="1:12">
      <c r="A857" s="263"/>
      <c r="B857" s="263">
        <v>5302</v>
      </c>
      <c r="C857" s="263">
        <v>596010</v>
      </c>
      <c r="D857" s="263">
        <v>699</v>
      </c>
      <c r="E857" s="267">
        <v>1.3</v>
      </c>
      <c r="F857" s="267">
        <f t="shared" si="44"/>
        <v>908.7</v>
      </c>
      <c r="G857" s="265"/>
      <c r="H857" s="219"/>
      <c r="I857" s="219"/>
      <c r="J857" s="219"/>
      <c r="K857" s="226"/>
      <c r="L857" s="226"/>
    </row>
    <row r="858" spans="1:12">
      <c r="A858" s="263"/>
      <c r="B858" s="263">
        <v>5307</v>
      </c>
      <c r="C858" s="263">
        <v>295727</v>
      </c>
      <c r="D858" s="263">
        <v>520</v>
      </c>
      <c r="E858" s="267">
        <v>1.54</v>
      </c>
      <c r="F858" s="267">
        <f t="shared" si="44"/>
        <v>800.80000000000007</v>
      </c>
      <c r="G858" s="265"/>
      <c r="H858" s="219"/>
      <c r="I858" s="219"/>
      <c r="J858" s="219"/>
      <c r="K858" s="226"/>
      <c r="L858" s="226"/>
    </row>
    <row r="859" spans="1:12">
      <c r="A859" s="263"/>
      <c r="B859" s="263">
        <v>5307</v>
      </c>
      <c r="C859" s="263">
        <v>295718</v>
      </c>
      <c r="D859" s="263">
        <v>1260</v>
      </c>
      <c r="E859" s="267">
        <v>1.54</v>
      </c>
      <c r="F859" s="267">
        <f t="shared" si="44"/>
        <v>1940.4</v>
      </c>
      <c r="G859" s="265"/>
      <c r="H859" s="219"/>
      <c r="I859" s="219"/>
      <c r="J859" s="219"/>
      <c r="K859" s="226"/>
      <c r="L859" s="226"/>
    </row>
    <row r="860" spans="1:12">
      <c r="A860" s="263"/>
      <c r="B860" s="263">
        <v>5307</v>
      </c>
      <c r="C860" s="263">
        <v>296111</v>
      </c>
      <c r="D860" s="263">
        <v>421</v>
      </c>
      <c r="E860" s="267">
        <v>1.54</v>
      </c>
      <c r="F860" s="267">
        <f t="shared" si="44"/>
        <v>648.34</v>
      </c>
      <c r="G860" s="265"/>
      <c r="H860" s="219"/>
      <c r="I860" s="219"/>
      <c r="J860" s="219"/>
      <c r="K860" s="226"/>
      <c r="L860" s="226"/>
    </row>
    <row r="861" spans="1:12">
      <c r="A861" s="263"/>
      <c r="B861" s="263">
        <v>5308</v>
      </c>
      <c r="C861" s="263">
        <v>295745</v>
      </c>
      <c r="D861" s="263">
        <v>406</v>
      </c>
      <c r="E861" s="267">
        <v>1.38</v>
      </c>
      <c r="F861" s="267">
        <f t="shared" si="44"/>
        <v>560.28</v>
      </c>
      <c r="G861" s="265"/>
      <c r="H861" s="219"/>
      <c r="I861" s="219"/>
      <c r="J861" s="219"/>
      <c r="K861" s="226"/>
      <c r="L861" s="226"/>
    </row>
    <row r="862" spans="1:12">
      <c r="A862" s="263"/>
      <c r="B862" s="263">
        <v>5308</v>
      </c>
      <c r="C862" s="263">
        <v>295736</v>
      </c>
      <c r="D862" s="263">
        <v>936</v>
      </c>
      <c r="E862" s="267">
        <v>1.38</v>
      </c>
      <c r="F862" s="267">
        <f t="shared" si="44"/>
        <v>1291.6799999999998</v>
      </c>
      <c r="G862" s="265"/>
      <c r="H862" s="219"/>
      <c r="I862" s="219"/>
      <c r="J862" s="219"/>
      <c r="K862" s="226"/>
      <c r="L862" s="226"/>
    </row>
    <row r="863" spans="1:12">
      <c r="A863" s="263"/>
      <c r="B863" s="263">
        <v>5308</v>
      </c>
      <c r="C863" s="263">
        <v>296120</v>
      </c>
      <c r="D863" s="263">
        <v>318</v>
      </c>
      <c r="E863" s="267">
        <v>1.38</v>
      </c>
      <c r="F863" s="267">
        <f t="shared" si="44"/>
        <v>438.84</v>
      </c>
      <c r="G863" s="265"/>
      <c r="H863" s="219"/>
      <c r="I863" s="219"/>
      <c r="J863" s="219"/>
      <c r="K863" s="226"/>
      <c r="L863" s="226"/>
    </row>
    <row r="864" spans="1:12">
      <c r="A864" s="263"/>
      <c r="B864" s="263">
        <v>5298</v>
      </c>
      <c r="C864" s="263">
        <v>295451</v>
      </c>
      <c r="D864" s="263">
        <v>1610</v>
      </c>
      <c r="E864" s="267">
        <v>1.3</v>
      </c>
      <c r="F864" s="267">
        <f t="shared" si="44"/>
        <v>2093</v>
      </c>
      <c r="G864" s="265"/>
      <c r="H864" s="219"/>
      <c r="I864" s="219"/>
      <c r="J864" s="219"/>
      <c r="K864" s="226"/>
      <c r="L864" s="226"/>
    </row>
    <row r="865" spans="1:12">
      <c r="A865" s="263"/>
      <c r="B865" s="263">
        <v>5298</v>
      </c>
      <c r="C865" s="263">
        <v>295442</v>
      </c>
      <c r="D865" s="263">
        <v>1568</v>
      </c>
      <c r="E865" s="267">
        <v>1.3</v>
      </c>
      <c r="F865" s="267">
        <f t="shared" si="44"/>
        <v>2038.4</v>
      </c>
      <c r="G865" s="265"/>
      <c r="H865" s="219"/>
      <c r="I865" s="219"/>
      <c r="J865" s="219"/>
      <c r="K865" s="226"/>
      <c r="L865" s="226"/>
    </row>
    <row r="866" spans="1:12">
      <c r="A866" s="263"/>
      <c r="B866" s="263">
        <v>5298</v>
      </c>
      <c r="C866" s="263">
        <v>295974</v>
      </c>
      <c r="D866" s="263">
        <v>1175</v>
      </c>
      <c r="E866" s="267">
        <v>1.3</v>
      </c>
      <c r="F866" s="267">
        <f t="shared" si="44"/>
        <v>1527.5</v>
      </c>
      <c r="G866" s="265"/>
      <c r="H866" s="219"/>
      <c r="I866" s="219"/>
      <c r="J866" s="219"/>
      <c r="K866" s="226"/>
      <c r="L866" s="226"/>
    </row>
    <row r="867" spans="1:12">
      <c r="A867" s="263"/>
      <c r="B867" s="263"/>
      <c r="C867" s="263"/>
      <c r="D867" s="263">
        <f>SUM(D852:D866)</f>
        <v>14124</v>
      </c>
      <c r="E867" s="267"/>
      <c r="F867" s="267">
        <f>SUM(F852:F866)</f>
        <v>19022.240000000002</v>
      </c>
      <c r="G867" s="265"/>
      <c r="H867" s="219"/>
      <c r="I867" s="219"/>
      <c r="J867" s="219"/>
      <c r="K867" s="226"/>
      <c r="L867" s="226"/>
    </row>
    <row r="868" spans="1:12">
      <c r="A868" s="263" t="s">
        <v>876</v>
      </c>
      <c r="B868" s="263">
        <v>5299</v>
      </c>
      <c r="C868" s="263">
        <v>295516</v>
      </c>
      <c r="D868" s="263">
        <v>1010</v>
      </c>
      <c r="E868" s="267">
        <v>1.39</v>
      </c>
      <c r="F868" s="267">
        <f t="shared" si="44"/>
        <v>1403.8999999999999</v>
      </c>
      <c r="G868" s="265"/>
      <c r="H868" s="219"/>
      <c r="I868" s="219"/>
      <c r="J868" s="219"/>
      <c r="K868" s="226"/>
      <c r="L868" s="226"/>
    </row>
    <row r="869" spans="1:12">
      <c r="A869" s="263"/>
      <c r="B869" s="263">
        <v>5299</v>
      </c>
      <c r="C869" s="263">
        <v>295507</v>
      </c>
      <c r="D869" s="263">
        <v>1029</v>
      </c>
      <c r="E869" s="267">
        <v>1.39</v>
      </c>
      <c r="F869" s="267">
        <f t="shared" si="44"/>
        <v>1430.31</v>
      </c>
      <c r="G869" s="265"/>
      <c r="H869" s="219"/>
      <c r="I869" s="219"/>
      <c r="J869" s="219"/>
      <c r="K869" s="226"/>
      <c r="L869" s="226"/>
    </row>
    <row r="870" spans="1:12">
      <c r="A870" s="263"/>
      <c r="B870" s="263">
        <v>5299</v>
      </c>
      <c r="C870" s="263">
        <v>295983</v>
      </c>
      <c r="D870" s="263">
        <v>753</v>
      </c>
      <c r="E870" s="267">
        <v>1.39</v>
      </c>
      <c r="F870" s="267">
        <f t="shared" si="44"/>
        <v>1046.6699999999998</v>
      </c>
      <c r="G870" s="265"/>
      <c r="H870" s="219"/>
      <c r="I870" s="219"/>
      <c r="J870" s="219"/>
      <c r="K870" s="226"/>
      <c r="L870" s="226"/>
    </row>
    <row r="871" spans="1:12">
      <c r="A871" s="263"/>
      <c r="B871" s="263">
        <v>5300</v>
      </c>
      <c r="C871" s="263">
        <v>295580</v>
      </c>
      <c r="D871" s="263">
        <v>773</v>
      </c>
      <c r="E871" s="267">
        <v>1.39</v>
      </c>
      <c r="F871" s="267">
        <f t="shared" si="44"/>
        <v>1074.47</v>
      </c>
      <c r="G871" s="265"/>
      <c r="H871" s="219"/>
      <c r="I871" s="219"/>
      <c r="J871" s="219"/>
      <c r="K871" s="226"/>
      <c r="L871" s="226"/>
    </row>
    <row r="872" spans="1:12">
      <c r="A872" s="263"/>
      <c r="B872" s="263">
        <v>5300</v>
      </c>
      <c r="C872" s="263">
        <v>295570</v>
      </c>
      <c r="D872" s="263">
        <v>784</v>
      </c>
      <c r="E872" s="267">
        <v>1.39</v>
      </c>
      <c r="F872" s="267">
        <f t="shared" si="44"/>
        <v>1089.76</v>
      </c>
      <c r="G872" s="265"/>
      <c r="H872" s="219"/>
      <c r="I872" s="219"/>
      <c r="J872" s="219"/>
      <c r="K872" s="226"/>
      <c r="L872" s="226"/>
    </row>
    <row r="873" spans="1:12">
      <c r="A873" s="263"/>
      <c r="B873" s="263">
        <v>5300</v>
      </c>
      <c r="C873" s="263">
        <v>295992</v>
      </c>
      <c r="D873" s="263">
        <v>575</v>
      </c>
      <c r="E873" s="267">
        <v>1.39</v>
      </c>
      <c r="F873" s="267">
        <f t="shared" si="44"/>
        <v>799.25</v>
      </c>
      <c r="G873" s="265"/>
      <c r="H873" s="219"/>
      <c r="I873" s="219"/>
      <c r="J873" s="219"/>
      <c r="K873" s="226"/>
      <c r="L873" s="226"/>
    </row>
    <row r="874" spans="1:12">
      <c r="A874" s="263"/>
      <c r="B874" s="263">
        <v>5305</v>
      </c>
      <c r="C874" s="263">
        <v>295680</v>
      </c>
      <c r="D874" s="263">
        <v>1127</v>
      </c>
      <c r="E874" s="267">
        <v>1.54</v>
      </c>
      <c r="F874" s="267">
        <f t="shared" si="44"/>
        <v>1735.58</v>
      </c>
      <c r="G874" s="265"/>
      <c r="H874" s="219"/>
      <c r="I874" s="219"/>
      <c r="J874" s="219"/>
      <c r="K874" s="226"/>
      <c r="L874" s="226"/>
    </row>
    <row r="875" spans="1:12">
      <c r="A875" s="263"/>
      <c r="B875" s="263">
        <v>5305</v>
      </c>
      <c r="C875" s="263">
        <v>295671</v>
      </c>
      <c r="D875" s="263">
        <v>931</v>
      </c>
      <c r="E875" s="267">
        <v>1.54</v>
      </c>
      <c r="F875" s="267">
        <f t="shared" si="44"/>
        <v>1433.74</v>
      </c>
      <c r="G875" s="265"/>
      <c r="H875" s="219"/>
      <c r="I875" s="219"/>
      <c r="J875" s="219"/>
      <c r="K875" s="226"/>
      <c r="L875" s="226"/>
    </row>
    <row r="876" spans="1:12">
      <c r="A876" s="263"/>
      <c r="B876" s="263">
        <v>5305</v>
      </c>
      <c r="C876" s="263">
        <v>296093</v>
      </c>
      <c r="D876" s="263">
        <v>461</v>
      </c>
      <c r="E876" s="267">
        <v>1.54</v>
      </c>
      <c r="F876" s="267">
        <f t="shared" si="44"/>
        <v>709.94</v>
      </c>
      <c r="G876" s="265"/>
      <c r="H876" s="219"/>
      <c r="I876" s="219"/>
      <c r="J876" s="219"/>
      <c r="K876" s="226"/>
      <c r="L876" s="226"/>
    </row>
    <row r="877" spans="1:12">
      <c r="A877" s="263"/>
      <c r="B877" s="263">
        <v>5306</v>
      </c>
      <c r="C877" s="263">
        <v>295709</v>
      </c>
      <c r="D877" s="263">
        <v>629</v>
      </c>
      <c r="E877" s="267">
        <v>1.38</v>
      </c>
      <c r="F877" s="267">
        <f t="shared" si="44"/>
        <v>868.02</v>
      </c>
      <c r="G877" s="265"/>
      <c r="H877" s="219"/>
      <c r="I877" s="219"/>
      <c r="J877" s="219"/>
      <c r="K877" s="226"/>
      <c r="L877" s="226"/>
    </row>
    <row r="878" spans="1:12">
      <c r="A878" s="263"/>
      <c r="B878" s="263">
        <v>5306</v>
      </c>
      <c r="C878" s="263">
        <v>295690</v>
      </c>
      <c r="D878" s="263">
        <v>490</v>
      </c>
      <c r="E878" s="267">
        <v>1.38</v>
      </c>
      <c r="F878" s="267">
        <f t="shared" si="44"/>
        <v>676.19999999999993</v>
      </c>
      <c r="G878" s="265"/>
      <c r="H878" s="219"/>
      <c r="I878" s="219"/>
      <c r="J878" s="219"/>
      <c r="K878" s="226"/>
      <c r="L878" s="226"/>
    </row>
    <row r="879" spans="1:12">
      <c r="A879" s="263"/>
      <c r="B879" s="263">
        <v>5306</v>
      </c>
      <c r="C879" s="263">
        <v>296102</v>
      </c>
      <c r="D879" s="263">
        <v>252</v>
      </c>
      <c r="E879" s="267">
        <v>1.38</v>
      </c>
      <c r="F879" s="267">
        <f t="shared" si="44"/>
        <v>347.76</v>
      </c>
      <c r="G879" s="265"/>
      <c r="H879" s="219"/>
      <c r="I879" s="219"/>
      <c r="J879" s="219"/>
      <c r="K879" s="226"/>
      <c r="L879" s="226"/>
    </row>
    <row r="880" spans="1:12">
      <c r="A880" s="263"/>
      <c r="B880" s="263">
        <v>5294</v>
      </c>
      <c r="C880" s="263">
        <v>295379</v>
      </c>
      <c r="D880" s="263">
        <v>1933</v>
      </c>
      <c r="E880" s="267">
        <v>1.39</v>
      </c>
      <c r="F880" s="267">
        <f t="shared" si="44"/>
        <v>2686.87</v>
      </c>
      <c r="G880" s="265"/>
      <c r="H880" s="219"/>
      <c r="I880" s="219"/>
      <c r="J880" s="219"/>
      <c r="K880" s="226"/>
      <c r="L880" s="226"/>
    </row>
    <row r="881" spans="1:12">
      <c r="A881" s="263"/>
      <c r="B881" s="263">
        <v>5294</v>
      </c>
      <c r="C881" s="263">
        <v>295360</v>
      </c>
      <c r="D881" s="263">
        <v>1960</v>
      </c>
      <c r="E881" s="267">
        <v>1.39</v>
      </c>
      <c r="F881" s="267">
        <f t="shared" si="44"/>
        <v>2724.3999999999996</v>
      </c>
      <c r="G881" s="265"/>
      <c r="H881" s="219"/>
      <c r="I881" s="219"/>
      <c r="J881" s="219"/>
      <c r="K881" s="226"/>
      <c r="L881" s="226"/>
    </row>
    <row r="882" spans="1:12">
      <c r="A882" s="263"/>
      <c r="B882" s="263">
        <v>5294</v>
      </c>
      <c r="C882" s="263">
        <v>295938</v>
      </c>
      <c r="D882" s="263">
        <v>1453</v>
      </c>
      <c r="E882" s="267">
        <v>1.39</v>
      </c>
      <c r="F882" s="267">
        <f t="shared" si="44"/>
        <v>2019.6699999999998</v>
      </c>
      <c r="G882" s="265"/>
      <c r="H882" s="219"/>
      <c r="I882" s="219"/>
      <c r="J882" s="219"/>
      <c r="K882" s="226"/>
      <c r="L882" s="226"/>
    </row>
    <row r="883" spans="1:12">
      <c r="A883" s="263"/>
      <c r="B883" s="263"/>
      <c r="C883" s="263"/>
      <c r="D883" s="263">
        <f>SUM(D868:D882)</f>
        <v>14160</v>
      </c>
      <c r="E883" s="263"/>
      <c r="F883" s="263">
        <f t="shared" ref="F883" si="45">SUM(F868:F882)</f>
        <v>20046.54</v>
      </c>
      <c r="G883" s="265"/>
      <c r="H883" s="219"/>
      <c r="I883" s="219"/>
      <c r="J883" s="219"/>
      <c r="K883" s="226"/>
      <c r="L883" s="226"/>
    </row>
    <row r="884" spans="1:12">
      <c r="A884" s="263" t="s">
        <v>877</v>
      </c>
      <c r="B884" s="263">
        <v>5295</v>
      </c>
      <c r="C884" s="263">
        <v>295397</v>
      </c>
      <c r="D884" s="263">
        <v>1736</v>
      </c>
      <c r="E884" s="267">
        <v>1.53</v>
      </c>
      <c r="F884" s="267">
        <f t="shared" si="44"/>
        <v>2656.08</v>
      </c>
      <c r="G884" s="265"/>
      <c r="H884" s="219"/>
      <c r="I884" s="219"/>
      <c r="J884" s="219"/>
      <c r="K884" s="226"/>
      <c r="L884" s="226"/>
    </row>
    <row r="885" spans="1:12">
      <c r="A885" s="263"/>
      <c r="B885" s="263">
        <v>5295</v>
      </c>
      <c r="C885" s="263">
        <v>295388</v>
      </c>
      <c r="D885" s="263">
        <v>1764</v>
      </c>
      <c r="E885" s="267">
        <v>1.53</v>
      </c>
      <c r="F885" s="267">
        <f t="shared" si="44"/>
        <v>2698.92</v>
      </c>
      <c r="G885" s="265"/>
      <c r="H885" s="219"/>
      <c r="I885" s="219"/>
      <c r="J885" s="219"/>
      <c r="K885" s="226"/>
      <c r="L885" s="226"/>
    </row>
    <row r="886" spans="1:12">
      <c r="A886" s="263"/>
      <c r="B886" s="263">
        <v>5295</v>
      </c>
      <c r="C886" s="263">
        <v>295947</v>
      </c>
      <c r="D886" s="263">
        <v>1306</v>
      </c>
      <c r="E886" s="267">
        <v>1.53</v>
      </c>
      <c r="F886" s="267">
        <f t="shared" si="44"/>
        <v>1998.18</v>
      </c>
      <c r="G886" s="265"/>
      <c r="H886" s="219"/>
      <c r="I886" s="219"/>
      <c r="J886" s="219"/>
      <c r="K886" s="226"/>
      <c r="L886" s="226"/>
    </row>
    <row r="887" spans="1:12">
      <c r="A887" s="263"/>
      <c r="B887" s="263">
        <v>5296</v>
      </c>
      <c r="C887" s="263">
        <v>295415</v>
      </c>
      <c r="D887" s="263">
        <v>1050</v>
      </c>
      <c r="E887" s="267">
        <v>1.53</v>
      </c>
      <c r="F887" s="267">
        <f t="shared" si="44"/>
        <v>1606.5</v>
      </c>
      <c r="G887" s="265"/>
      <c r="H887" s="219"/>
      <c r="I887" s="219"/>
      <c r="J887" s="219"/>
      <c r="K887" s="226"/>
      <c r="L887" s="226"/>
    </row>
    <row r="888" spans="1:12">
      <c r="A888" s="263"/>
      <c r="B888" s="263">
        <v>5296</v>
      </c>
      <c r="C888" s="263">
        <v>295406</v>
      </c>
      <c r="D888" s="263">
        <v>1078</v>
      </c>
      <c r="E888" s="267">
        <v>1.53</v>
      </c>
      <c r="F888" s="267">
        <f t="shared" si="44"/>
        <v>1649.34</v>
      </c>
      <c r="G888" s="265"/>
      <c r="H888" s="219"/>
      <c r="I888" s="219"/>
      <c r="J888" s="219"/>
      <c r="K888" s="226"/>
      <c r="L888" s="226"/>
    </row>
    <row r="889" spans="1:12">
      <c r="A889" s="263"/>
      <c r="B889" s="263">
        <v>5296</v>
      </c>
      <c r="C889" s="263">
        <v>295956</v>
      </c>
      <c r="D889" s="263">
        <v>795</v>
      </c>
      <c r="E889" s="267">
        <v>1.53</v>
      </c>
      <c r="F889" s="267">
        <f t="shared" si="44"/>
        <v>1216.3499999999999</v>
      </c>
      <c r="G889" s="265"/>
      <c r="H889" s="219"/>
      <c r="I889" s="219"/>
      <c r="J889" s="219"/>
      <c r="K889" s="226"/>
      <c r="L889" s="226"/>
    </row>
    <row r="890" spans="1:12">
      <c r="A890" s="263"/>
      <c r="B890" s="263">
        <v>5297</v>
      </c>
      <c r="C890" s="263">
        <v>295433</v>
      </c>
      <c r="D890" s="263">
        <v>785</v>
      </c>
      <c r="E890" s="267">
        <v>1.39</v>
      </c>
      <c r="F890" s="267">
        <f t="shared" si="44"/>
        <v>1091.1499999999999</v>
      </c>
      <c r="G890" s="265"/>
      <c r="H890" s="219"/>
      <c r="I890" s="219"/>
      <c r="J890" s="219"/>
      <c r="K890" s="226"/>
      <c r="L890" s="226"/>
    </row>
    <row r="891" spans="1:12">
      <c r="A891" s="263"/>
      <c r="B891" s="263">
        <v>5297</v>
      </c>
      <c r="C891" s="263">
        <v>295424</v>
      </c>
      <c r="D891" s="263">
        <v>833</v>
      </c>
      <c r="E891" s="267">
        <v>1.39</v>
      </c>
      <c r="F891" s="267">
        <f t="shared" si="44"/>
        <v>1157.8699999999999</v>
      </c>
      <c r="G891" s="265"/>
      <c r="H891" s="219"/>
      <c r="I891" s="219"/>
      <c r="J891" s="219"/>
      <c r="K891" s="226"/>
      <c r="L891" s="226"/>
    </row>
    <row r="892" spans="1:12">
      <c r="A892" s="263"/>
      <c r="B892" s="263">
        <v>5297</v>
      </c>
      <c r="C892" s="263">
        <v>295965</v>
      </c>
      <c r="D892" s="263">
        <v>604</v>
      </c>
      <c r="E892" s="267">
        <v>1.39</v>
      </c>
      <c r="F892" s="267">
        <f t="shared" si="44"/>
        <v>839.56</v>
      </c>
      <c r="G892" s="265"/>
      <c r="H892" s="219"/>
      <c r="I892" s="219"/>
      <c r="J892" s="219"/>
      <c r="K892" s="226"/>
      <c r="L892" s="226"/>
    </row>
    <row r="893" spans="1:12">
      <c r="A893" s="263"/>
      <c r="B893" s="263">
        <v>5303</v>
      </c>
      <c r="C893" s="263">
        <v>295644</v>
      </c>
      <c r="D893" s="263">
        <v>1120</v>
      </c>
      <c r="E893" s="267">
        <v>1.34</v>
      </c>
      <c r="F893" s="267">
        <f t="shared" si="44"/>
        <v>1500.8000000000002</v>
      </c>
      <c r="G893" s="265"/>
      <c r="H893" s="219"/>
      <c r="I893" s="219"/>
      <c r="J893" s="219"/>
      <c r="K893" s="226"/>
      <c r="L893" s="226"/>
    </row>
    <row r="894" spans="1:12">
      <c r="A894" s="263"/>
      <c r="B894" s="263">
        <v>5303</v>
      </c>
      <c r="C894" s="263">
        <v>295635</v>
      </c>
      <c r="D894" s="263">
        <v>735</v>
      </c>
      <c r="E894" s="267">
        <v>1.34</v>
      </c>
      <c r="F894" s="267">
        <f t="shared" si="44"/>
        <v>984.90000000000009</v>
      </c>
      <c r="G894" s="265"/>
      <c r="H894" s="219"/>
      <c r="I894" s="219"/>
      <c r="J894" s="219"/>
      <c r="K894" s="226"/>
      <c r="L894" s="226"/>
    </row>
    <row r="895" spans="1:12">
      <c r="A895" s="263"/>
      <c r="B895" s="263">
        <v>5303</v>
      </c>
      <c r="C895" s="263">
        <v>296020</v>
      </c>
      <c r="D895" s="263">
        <v>392</v>
      </c>
      <c r="E895" s="267">
        <v>1.34</v>
      </c>
      <c r="F895" s="267">
        <f t="shared" si="44"/>
        <v>525.28000000000009</v>
      </c>
      <c r="G895" s="265"/>
      <c r="H895" s="219"/>
      <c r="I895" s="219"/>
      <c r="J895" s="219"/>
      <c r="K895" s="226"/>
      <c r="L895" s="226"/>
    </row>
    <row r="896" spans="1:12">
      <c r="A896" s="263"/>
      <c r="B896" s="263">
        <v>5309</v>
      </c>
      <c r="C896" s="263">
        <v>295763</v>
      </c>
      <c r="D896" s="263">
        <v>678</v>
      </c>
      <c r="E896" s="267">
        <v>1.55</v>
      </c>
      <c r="F896" s="267">
        <f t="shared" si="44"/>
        <v>1050.9000000000001</v>
      </c>
      <c r="G896" s="265"/>
      <c r="H896" s="219"/>
      <c r="I896" s="219"/>
      <c r="J896" s="219"/>
      <c r="K896" s="226"/>
      <c r="L896" s="226"/>
    </row>
    <row r="897" spans="1:12">
      <c r="A897" s="263"/>
      <c r="B897" s="263">
        <v>5309</v>
      </c>
      <c r="C897" s="263">
        <v>295754</v>
      </c>
      <c r="D897" s="263">
        <v>441</v>
      </c>
      <c r="E897" s="267">
        <v>1.55</v>
      </c>
      <c r="F897" s="267">
        <f t="shared" si="44"/>
        <v>683.55000000000007</v>
      </c>
      <c r="G897" s="265"/>
      <c r="H897" s="219"/>
      <c r="I897" s="219"/>
      <c r="J897" s="219"/>
      <c r="K897" s="226"/>
      <c r="L897" s="226"/>
    </row>
    <row r="898" spans="1:12">
      <c r="A898" s="263"/>
      <c r="B898" s="263">
        <v>5309</v>
      </c>
      <c r="C898" s="263">
        <v>296130</v>
      </c>
      <c r="D898" s="263">
        <v>50</v>
      </c>
      <c r="E898" s="267">
        <v>1.55</v>
      </c>
      <c r="F898" s="267">
        <f t="shared" si="44"/>
        <v>77.5</v>
      </c>
      <c r="G898" s="265"/>
      <c r="H898" s="219"/>
      <c r="I898" s="219"/>
      <c r="J898" s="219"/>
      <c r="K898" s="226"/>
      <c r="L898" s="226"/>
    </row>
    <row r="899" spans="1:12">
      <c r="A899" s="263"/>
      <c r="B899" s="263">
        <v>5304</v>
      </c>
      <c r="C899" s="263">
        <v>295662</v>
      </c>
      <c r="D899" s="263">
        <v>264</v>
      </c>
      <c r="E899" s="267">
        <v>1.3</v>
      </c>
      <c r="F899" s="267">
        <f t="shared" si="44"/>
        <v>343.2</v>
      </c>
      <c r="G899" s="265"/>
      <c r="H899" s="219"/>
      <c r="I899" s="219"/>
      <c r="J899" s="219"/>
      <c r="K899" s="226"/>
      <c r="L899" s="226"/>
    </row>
    <row r="900" spans="1:12">
      <c r="A900" s="263"/>
      <c r="B900" s="263">
        <v>5304</v>
      </c>
      <c r="C900" s="263">
        <v>295653</v>
      </c>
      <c r="D900" s="263">
        <v>360</v>
      </c>
      <c r="E900" s="267">
        <v>1.3</v>
      </c>
      <c r="F900" s="267">
        <f t="shared" si="44"/>
        <v>468</v>
      </c>
      <c r="G900" s="265"/>
      <c r="H900" s="219"/>
      <c r="I900" s="219"/>
      <c r="J900" s="219"/>
      <c r="K900" s="226"/>
      <c r="L900" s="226"/>
    </row>
    <row r="901" spans="1:12">
      <c r="A901" s="263"/>
      <c r="B901" s="263">
        <v>5304</v>
      </c>
      <c r="C901" s="263">
        <v>296039</v>
      </c>
      <c r="D901" s="263">
        <v>113</v>
      </c>
      <c r="E901" s="267">
        <v>1.3</v>
      </c>
      <c r="F901" s="267">
        <f t="shared" si="44"/>
        <v>146.9</v>
      </c>
      <c r="G901" s="265"/>
      <c r="H901" s="219"/>
      <c r="I901" s="219"/>
      <c r="J901" s="219"/>
      <c r="K901" s="226"/>
      <c r="L901" s="226"/>
    </row>
    <row r="902" spans="1:12">
      <c r="A902" s="263"/>
      <c r="B902" s="263"/>
      <c r="C902" s="263"/>
      <c r="D902" s="263">
        <f>SUM(D884:D901)</f>
        <v>14104</v>
      </c>
      <c r="E902" s="263"/>
      <c r="F902" s="263">
        <f t="shared" ref="F902" si="46">SUM(F884:F901)</f>
        <v>20694.980000000003</v>
      </c>
      <c r="G902" s="265"/>
      <c r="H902" s="219"/>
      <c r="I902" s="219"/>
      <c r="J902" s="219"/>
      <c r="K902" s="226"/>
      <c r="L902" s="226"/>
    </row>
    <row r="903" spans="1:12">
      <c r="A903" s="263" t="s">
        <v>878</v>
      </c>
      <c r="B903" s="263">
        <v>5314</v>
      </c>
      <c r="C903" s="263">
        <v>295864</v>
      </c>
      <c r="D903" s="263">
        <v>953</v>
      </c>
      <c r="E903" s="267">
        <v>1.93</v>
      </c>
      <c r="F903" s="267">
        <f t="shared" si="44"/>
        <v>1839.29</v>
      </c>
      <c r="G903" s="265"/>
      <c r="H903" s="219"/>
      <c r="I903" s="219"/>
      <c r="J903" s="219"/>
      <c r="K903" s="226"/>
      <c r="L903" s="226"/>
    </row>
    <row r="904" spans="1:12">
      <c r="A904" s="263"/>
      <c r="B904" s="263">
        <v>5314</v>
      </c>
      <c r="C904" s="263">
        <v>296149</v>
      </c>
      <c r="D904" s="263">
        <v>190</v>
      </c>
      <c r="E904" s="267">
        <v>1.93</v>
      </c>
      <c r="F904" s="267">
        <f t="shared" si="44"/>
        <v>366.7</v>
      </c>
      <c r="G904" s="265"/>
      <c r="H904" s="219"/>
      <c r="I904" s="219"/>
      <c r="J904" s="219"/>
      <c r="K904" s="226"/>
      <c r="L904" s="226"/>
    </row>
    <row r="905" spans="1:12">
      <c r="A905" s="263"/>
      <c r="B905" s="263">
        <v>5314</v>
      </c>
      <c r="C905" s="263">
        <v>295855</v>
      </c>
      <c r="D905" s="263">
        <v>1728</v>
      </c>
      <c r="E905" s="267">
        <v>1.93</v>
      </c>
      <c r="F905" s="267">
        <f t="shared" si="44"/>
        <v>3335.04</v>
      </c>
      <c r="G905" s="265"/>
      <c r="H905" s="219"/>
      <c r="I905" s="219"/>
      <c r="J905" s="219"/>
      <c r="K905" s="226"/>
      <c r="L905" s="226"/>
    </row>
    <row r="906" spans="1:12">
      <c r="A906" s="263"/>
      <c r="B906" s="263">
        <v>5315</v>
      </c>
      <c r="C906" s="263">
        <v>295882</v>
      </c>
      <c r="D906" s="263">
        <v>798</v>
      </c>
      <c r="E906" s="267">
        <v>1.93</v>
      </c>
      <c r="F906" s="267">
        <f t="shared" si="44"/>
        <v>1540.1399999999999</v>
      </c>
      <c r="G906" s="265"/>
      <c r="H906" s="219"/>
      <c r="I906" s="219"/>
      <c r="J906" s="219"/>
      <c r="K906" s="226"/>
      <c r="L906" s="226"/>
    </row>
    <row r="907" spans="1:12">
      <c r="A907" s="263"/>
      <c r="B907" s="263">
        <v>5315</v>
      </c>
      <c r="C907" s="263">
        <v>296158</v>
      </c>
      <c r="D907" s="263">
        <v>160</v>
      </c>
      <c r="E907" s="267">
        <v>1.93</v>
      </c>
      <c r="F907" s="267">
        <f t="shared" si="44"/>
        <v>308.8</v>
      </c>
      <c r="G907" s="265"/>
      <c r="H907" s="219"/>
      <c r="I907" s="219"/>
      <c r="J907" s="219"/>
      <c r="K907" s="226"/>
      <c r="L907" s="226"/>
    </row>
    <row r="908" spans="1:12">
      <c r="A908" s="263"/>
      <c r="B908" s="263">
        <v>5315</v>
      </c>
      <c r="C908" s="263">
        <v>295873</v>
      </c>
      <c r="D908" s="263">
        <v>1440</v>
      </c>
      <c r="E908" s="267">
        <v>1.93</v>
      </c>
      <c r="F908" s="267">
        <f t="shared" si="44"/>
        <v>2779.2</v>
      </c>
      <c r="G908" s="265"/>
      <c r="H908" s="219"/>
      <c r="I908" s="219"/>
      <c r="J908" s="219"/>
      <c r="K908" s="226"/>
      <c r="L908" s="226"/>
    </row>
    <row r="909" spans="1:12">
      <c r="A909" s="263"/>
      <c r="B909" s="263">
        <v>5316</v>
      </c>
      <c r="C909" s="263">
        <v>295900</v>
      </c>
      <c r="D909" s="263">
        <v>504</v>
      </c>
      <c r="E909" s="267">
        <v>1.98</v>
      </c>
      <c r="F909" s="267">
        <f t="shared" si="44"/>
        <v>997.92</v>
      </c>
      <c r="G909" s="265"/>
      <c r="H909" s="219"/>
      <c r="I909" s="219"/>
      <c r="J909" s="219"/>
      <c r="K909" s="226"/>
      <c r="L909" s="226"/>
    </row>
    <row r="910" spans="1:12">
      <c r="A910" s="263"/>
      <c r="B910" s="263">
        <v>5316</v>
      </c>
      <c r="C910" s="263">
        <v>296167</v>
      </c>
      <c r="D910" s="263">
        <v>103</v>
      </c>
      <c r="E910" s="267">
        <v>1.98</v>
      </c>
      <c r="F910" s="267">
        <f t="shared" si="44"/>
        <v>203.94</v>
      </c>
      <c r="G910" s="265"/>
      <c r="H910" s="219"/>
      <c r="I910" s="219"/>
      <c r="J910" s="219"/>
      <c r="K910" s="226"/>
      <c r="L910" s="226"/>
    </row>
    <row r="911" spans="1:12">
      <c r="A911" s="263"/>
      <c r="B911" s="263">
        <v>5316</v>
      </c>
      <c r="C911" s="263">
        <v>295891</v>
      </c>
      <c r="D911" s="263">
        <v>936</v>
      </c>
      <c r="E911" s="267">
        <v>1.98</v>
      </c>
      <c r="F911" s="267">
        <f t="shared" si="44"/>
        <v>1853.28</v>
      </c>
      <c r="G911" s="265"/>
      <c r="H911" s="219"/>
      <c r="I911" s="219"/>
      <c r="J911" s="219"/>
      <c r="K911" s="226"/>
      <c r="L911" s="226"/>
    </row>
    <row r="912" spans="1:12">
      <c r="A912" s="263"/>
      <c r="B912" s="263">
        <v>5317</v>
      </c>
      <c r="C912" s="263">
        <v>295929</v>
      </c>
      <c r="D912" s="263">
        <v>463</v>
      </c>
      <c r="E912" s="267">
        <v>1.98</v>
      </c>
      <c r="F912" s="267">
        <f t="shared" si="44"/>
        <v>916.74</v>
      </c>
      <c r="G912" s="265"/>
      <c r="H912" s="219"/>
      <c r="I912" s="219"/>
      <c r="J912" s="219"/>
      <c r="K912" s="226"/>
      <c r="L912" s="226"/>
    </row>
    <row r="913" spans="1:12">
      <c r="A913" s="263"/>
      <c r="B913" s="263">
        <v>5317</v>
      </c>
      <c r="C913" s="263">
        <v>295910</v>
      </c>
      <c r="D913" s="263">
        <v>864</v>
      </c>
      <c r="E913" s="267">
        <v>1.98</v>
      </c>
      <c r="F913" s="267">
        <f t="shared" si="44"/>
        <v>1710.72</v>
      </c>
      <c r="G913" s="265"/>
      <c r="H913" s="219"/>
      <c r="I913" s="219"/>
      <c r="J913" s="219"/>
      <c r="K913" s="226"/>
      <c r="L913" s="226"/>
    </row>
    <row r="914" spans="1:12">
      <c r="A914" s="263"/>
      <c r="B914" s="263">
        <v>5317</v>
      </c>
      <c r="C914" s="263">
        <v>296176</v>
      </c>
      <c r="D914" s="263">
        <v>96</v>
      </c>
      <c r="E914" s="267">
        <v>1.98</v>
      </c>
      <c r="F914" s="267">
        <f t="shared" si="44"/>
        <v>190.07999999999998</v>
      </c>
      <c r="G914" s="265"/>
      <c r="H914" s="219"/>
      <c r="I914" s="219"/>
      <c r="J914" s="219"/>
      <c r="K914" s="226"/>
      <c r="L914" s="226"/>
    </row>
    <row r="915" spans="1:12">
      <c r="A915" s="263"/>
      <c r="B915" s="263">
        <v>342</v>
      </c>
      <c r="C915" s="263">
        <v>296084</v>
      </c>
      <c r="D915" s="263">
        <v>151</v>
      </c>
      <c r="E915" s="267">
        <v>2.0299999999999998</v>
      </c>
      <c r="F915" s="267">
        <f t="shared" si="44"/>
        <v>306.52999999999997</v>
      </c>
      <c r="G915" s="265"/>
      <c r="H915" s="219"/>
      <c r="I915" s="219"/>
      <c r="J915" s="219"/>
      <c r="K915" s="226"/>
      <c r="L915" s="226"/>
    </row>
    <row r="916" spans="1:12">
      <c r="A916" s="263"/>
      <c r="B916" s="263"/>
      <c r="C916" s="263"/>
      <c r="D916" s="263">
        <f>SUM(D903:D915)</f>
        <v>8386</v>
      </c>
      <c r="E916" s="267"/>
      <c r="F916" s="267">
        <f>SUM(F903:F915)</f>
        <v>16348.380000000001</v>
      </c>
      <c r="G916" s="265"/>
      <c r="H916" s="219"/>
      <c r="I916" s="219"/>
      <c r="J916" s="219"/>
      <c r="K916" s="226"/>
      <c r="L916" s="226"/>
    </row>
    <row r="917" spans="1:12">
      <c r="A917" s="263"/>
      <c r="B917" s="263"/>
      <c r="C917" s="263"/>
      <c r="D917" s="263"/>
      <c r="E917" s="263"/>
      <c r="F917" s="263"/>
      <c r="G917" s="265"/>
      <c r="H917" s="219"/>
      <c r="I917" s="219"/>
      <c r="J917" s="219"/>
      <c r="K917" s="226"/>
      <c r="L917" s="226"/>
    </row>
    <row r="918" spans="1:12">
      <c r="A918" s="263" t="s">
        <v>879</v>
      </c>
      <c r="B918" s="263">
        <v>6498</v>
      </c>
      <c r="C918" s="263">
        <v>305021</v>
      </c>
      <c r="D918" s="263">
        <v>631</v>
      </c>
      <c r="E918" s="267">
        <v>3.1</v>
      </c>
      <c r="F918" s="267">
        <f t="shared" ref="F918:F930" si="47">E918*D918</f>
        <v>1956.1000000000001</v>
      </c>
      <c r="G918" s="265"/>
      <c r="H918" s="219"/>
      <c r="I918" s="219"/>
      <c r="J918" s="219"/>
      <c r="K918" s="226"/>
      <c r="L918" s="226"/>
    </row>
    <row r="919" spans="1:12">
      <c r="A919" s="263"/>
      <c r="B919" s="263">
        <v>6498</v>
      </c>
      <c r="C919" s="263">
        <v>305012</v>
      </c>
      <c r="D919" s="263">
        <v>960</v>
      </c>
      <c r="E919" s="267">
        <v>3.1</v>
      </c>
      <c r="F919" s="267">
        <f t="shared" si="47"/>
        <v>2976</v>
      </c>
      <c r="G919" s="265"/>
      <c r="H919" s="219"/>
      <c r="I919" s="219"/>
      <c r="J919" s="219"/>
      <c r="K919" s="226"/>
      <c r="L919" s="226"/>
    </row>
    <row r="920" spans="1:12">
      <c r="A920" s="263"/>
      <c r="B920" s="263">
        <v>6498</v>
      </c>
      <c r="C920" s="263">
        <v>305030</v>
      </c>
      <c r="D920" s="263">
        <v>329</v>
      </c>
      <c r="E920" s="267">
        <v>3.1</v>
      </c>
      <c r="F920" s="267">
        <f t="shared" si="47"/>
        <v>1019.9</v>
      </c>
      <c r="G920" s="265"/>
      <c r="H920" s="219"/>
      <c r="I920" s="219"/>
      <c r="J920" s="219"/>
      <c r="K920" s="226"/>
      <c r="L920" s="226"/>
    </row>
    <row r="921" spans="1:12">
      <c r="A921" s="263"/>
      <c r="B921" s="263">
        <v>6500</v>
      </c>
      <c r="C921" s="263">
        <v>305104</v>
      </c>
      <c r="D921" s="263">
        <v>320</v>
      </c>
      <c r="E921" s="267">
        <v>3.1</v>
      </c>
      <c r="F921" s="267">
        <f t="shared" si="47"/>
        <v>992</v>
      </c>
      <c r="G921" s="265"/>
      <c r="H921" s="219"/>
      <c r="I921" s="219"/>
      <c r="J921" s="219"/>
      <c r="K921" s="226"/>
      <c r="L921" s="226"/>
    </row>
    <row r="922" spans="1:12">
      <c r="A922" s="263"/>
      <c r="B922" s="263">
        <v>6500</v>
      </c>
      <c r="C922" s="263">
        <v>305077</v>
      </c>
      <c r="D922" s="263">
        <v>384</v>
      </c>
      <c r="E922" s="267">
        <v>3.1</v>
      </c>
      <c r="F922" s="267">
        <f t="shared" si="47"/>
        <v>1190.4000000000001</v>
      </c>
      <c r="G922" s="265"/>
      <c r="H922" s="219"/>
      <c r="I922" s="219"/>
      <c r="J922" s="219"/>
      <c r="K922" s="226"/>
      <c r="L922" s="226"/>
    </row>
    <row r="923" spans="1:12">
      <c r="A923" s="263"/>
      <c r="B923" s="263">
        <v>6500</v>
      </c>
      <c r="C923" s="263">
        <v>305095</v>
      </c>
      <c r="D923" s="263">
        <v>251</v>
      </c>
      <c r="E923" s="267">
        <v>3.1</v>
      </c>
      <c r="F923" s="267">
        <f t="shared" si="47"/>
        <v>778.1</v>
      </c>
      <c r="G923" s="265"/>
      <c r="H923" s="219"/>
      <c r="I923" s="219"/>
      <c r="J923" s="219"/>
      <c r="K923" s="226"/>
      <c r="L923" s="226"/>
    </row>
    <row r="924" spans="1:12">
      <c r="A924" s="263"/>
      <c r="B924" s="263"/>
      <c r="C924" s="263"/>
      <c r="D924" s="263">
        <f>SUM(D918:D923)</f>
        <v>2875</v>
      </c>
      <c r="E924" s="263"/>
      <c r="F924" s="263">
        <f t="shared" ref="F924" si="48">SUM(F918:F923)</f>
        <v>8912.5</v>
      </c>
      <c r="G924" s="265"/>
      <c r="H924" s="219"/>
      <c r="I924" s="219"/>
      <c r="J924" s="219"/>
      <c r="K924" s="226"/>
      <c r="L924" s="226"/>
    </row>
    <row r="925" spans="1:12">
      <c r="A925" s="263" t="s">
        <v>880</v>
      </c>
      <c r="B925" s="263">
        <v>6499</v>
      </c>
      <c r="C925" s="263">
        <v>305059</v>
      </c>
      <c r="D925" s="263">
        <v>1126</v>
      </c>
      <c r="E925" s="267">
        <v>3.03</v>
      </c>
      <c r="F925" s="267">
        <f t="shared" si="47"/>
        <v>3411.7799999999997</v>
      </c>
      <c r="G925" s="265"/>
      <c r="H925" s="219"/>
      <c r="I925" s="219"/>
      <c r="J925" s="219"/>
      <c r="K925" s="226"/>
      <c r="L925" s="226"/>
    </row>
    <row r="926" spans="1:12">
      <c r="A926" s="263"/>
      <c r="B926" s="263">
        <v>6499</v>
      </c>
      <c r="C926" s="263">
        <v>305040</v>
      </c>
      <c r="D926" s="263">
        <v>1120</v>
      </c>
      <c r="E926" s="267">
        <v>3.03</v>
      </c>
      <c r="F926" s="267">
        <f t="shared" si="47"/>
        <v>3393.6</v>
      </c>
      <c r="G926" s="265"/>
      <c r="H926" s="219"/>
      <c r="I926" s="219"/>
      <c r="J926" s="219"/>
      <c r="K926" s="226"/>
      <c r="L926" s="226"/>
    </row>
    <row r="927" spans="1:12">
      <c r="A927" s="263"/>
      <c r="B927" s="263">
        <v>6499</v>
      </c>
      <c r="C927" s="263">
        <v>305068</v>
      </c>
      <c r="D927" s="263">
        <v>540</v>
      </c>
      <c r="E927" s="267">
        <v>3.03</v>
      </c>
      <c r="F927" s="267">
        <f t="shared" si="47"/>
        <v>1636.1999999999998</v>
      </c>
      <c r="G927" s="265"/>
      <c r="H927" s="219"/>
      <c r="I927" s="219"/>
      <c r="J927" s="219"/>
      <c r="K927" s="226"/>
      <c r="L927" s="226"/>
    </row>
    <row r="928" spans="1:12">
      <c r="A928" s="263"/>
      <c r="B928" s="263">
        <v>6511</v>
      </c>
      <c r="C928" s="263">
        <v>305140</v>
      </c>
      <c r="D928" s="263">
        <v>409</v>
      </c>
      <c r="E928" s="267">
        <v>3.03</v>
      </c>
      <c r="F928" s="267">
        <f t="shared" si="47"/>
        <v>1239.27</v>
      </c>
      <c r="G928" s="265"/>
      <c r="H928" s="219"/>
      <c r="I928" s="219"/>
      <c r="J928" s="219"/>
      <c r="K928" s="226"/>
      <c r="L928" s="226"/>
    </row>
    <row r="929" spans="1:12">
      <c r="A929" s="263"/>
      <c r="B929" s="263">
        <v>6511</v>
      </c>
      <c r="C929" s="263">
        <v>305131</v>
      </c>
      <c r="D929" s="263">
        <v>523</v>
      </c>
      <c r="E929" s="267">
        <v>3.03</v>
      </c>
      <c r="F929" s="267">
        <f t="shared" si="47"/>
        <v>1584.6899999999998</v>
      </c>
      <c r="G929" s="265"/>
      <c r="H929" s="219"/>
      <c r="I929" s="219"/>
      <c r="J929" s="219"/>
      <c r="K929" s="226"/>
      <c r="L929" s="226"/>
    </row>
    <row r="930" spans="1:12">
      <c r="A930" s="263"/>
      <c r="B930" s="263">
        <v>6511</v>
      </c>
      <c r="C930" s="263">
        <v>305113</v>
      </c>
      <c r="D930" s="263">
        <v>528</v>
      </c>
      <c r="E930" s="267">
        <v>3.03</v>
      </c>
      <c r="F930" s="267">
        <f t="shared" si="47"/>
        <v>1599.84</v>
      </c>
      <c r="G930" s="265"/>
      <c r="H930" s="219"/>
      <c r="I930" s="219"/>
      <c r="J930" s="219"/>
      <c r="K930" s="226"/>
      <c r="L930" s="226"/>
    </row>
    <row r="931" spans="1:12">
      <c r="A931" s="263"/>
      <c r="B931" s="263"/>
      <c r="C931" s="263"/>
      <c r="D931" s="263">
        <f>SUM(D925:D930)</f>
        <v>4246</v>
      </c>
      <c r="E931" s="263"/>
      <c r="F931" s="267">
        <f>SUM(F925:F930)</f>
        <v>12865.38</v>
      </c>
      <c r="G931" s="265"/>
      <c r="H931" s="219"/>
      <c r="I931" s="219"/>
      <c r="J931" s="219"/>
      <c r="K931" s="226"/>
      <c r="L931" s="226"/>
    </row>
    <row r="932" spans="1:12">
      <c r="A932" s="269">
        <v>2012</v>
      </c>
      <c r="B932" s="269">
        <v>5312</v>
      </c>
      <c r="C932" s="269">
        <v>295828</v>
      </c>
      <c r="D932" s="269">
        <v>1086</v>
      </c>
      <c r="E932" s="270">
        <v>1.88</v>
      </c>
      <c r="F932" s="271">
        <f t="shared" ref="F932:F943" si="49">E932*D932</f>
        <v>2041.6799999999998</v>
      </c>
      <c r="G932" s="272">
        <v>43579</v>
      </c>
      <c r="H932" s="272">
        <v>43590</v>
      </c>
      <c r="I932" s="272">
        <v>43593</v>
      </c>
      <c r="J932" s="272">
        <f>H932+60</f>
        <v>43650</v>
      </c>
      <c r="K932" s="273"/>
      <c r="L932" s="273"/>
    </row>
    <row r="933" spans="1:12" ht="16.5">
      <c r="A933" s="358" t="s">
        <v>976</v>
      </c>
      <c r="B933" s="269">
        <v>5312</v>
      </c>
      <c r="C933" s="269">
        <v>295819</v>
      </c>
      <c r="D933" s="269">
        <v>931</v>
      </c>
      <c r="E933" s="270">
        <v>1.88</v>
      </c>
      <c r="F933" s="271">
        <f t="shared" si="49"/>
        <v>1750.28</v>
      </c>
      <c r="G933" s="272"/>
      <c r="H933" s="327" t="s">
        <v>889</v>
      </c>
      <c r="I933" s="272"/>
      <c r="J933" s="272"/>
      <c r="K933" s="273"/>
      <c r="L933" s="273"/>
    </row>
    <row r="934" spans="1:12">
      <c r="A934" s="269"/>
      <c r="B934" s="269">
        <v>5312</v>
      </c>
      <c r="C934" s="269">
        <v>296066</v>
      </c>
      <c r="D934" s="269">
        <v>578</v>
      </c>
      <c r="E934" s="270">
        <v>1.88</v>
      </c>
      <c r="F934" s="271">
        <f t="shared" si="49"/>
        <v>1086.6399999999999</v>
      </c>
      <c r="G934" s="272"/>
      <c r="H934" s="327" t="s">
        <v>934</v>
      </c>
      <c r="I934" s="272"/>
      <c r="J934" s="272"/>
      <c r="K934" s="273"/>
      <c r="L934" s="273"/>
    </row>
    <row r="935" spans="1:12">
      <c r="A935" s="269"/>
      <c r="B935" s="269">
        <v>5311</v>
      </c>
      <c r="C935" s="269">
        <v>295800</v>
      </c>
      <c r="D935" s="269">
        <v>1281</v>
      </c>
      <c r="E935" s="270">
        <v>1.88</v>
      </c>
      <c r="F935" s="271">
        <f t="shared" si="49"/>
        <v>2408.2799999999997</v>
      </c>
      <c r="G935" s="272"/>
      <c r="H935" s="327" t="s">
        <v>935</v>
      </c>
      <c r="I935" s="272"/>
      <c r="J935" s="272"/>
      <c r="K935" s="273"/>
      <c r="L935" s="273" t="s">
        <v>888</v>
      </c>
    </row>
    <row r="936" spans="1:12">
      <c r="A936" s="269"/>
      <c r="B936" s="269">
        <v>5311</v>
      </c>
      <c r="C936" s="269">
        <v>295790</v>
      </c>
      <c r="D936" s="269">
        <v>1029</v>
      </c>
      <c r="E936" s="270">
        <v>1.88</v>
      </c>
      <c r="F936" s="271">
        <f t="shared" si="49"/>
        <v>1934.52</v>
      </c>
      <c r="G936" s="272"/>
      <c r="H936" s="272"/>
      <c r="I936" s="272"/>
      <c r="J936" s="272"/>
      <c r="K936" s="273"/>
      <c r="L936" s="273"/>
    </row>
    <row r="937" spans="1:12">
      <c r="A937" s="269"/>
      <c r="B937" s="269">
        <v>5311</v>
      </c>
      <c r="C937" s="269">
        <v>296057</v>
      </c>
      <c r="D937" s="269">
        <v>389</v>
      </c>
      <c r="E937" s="270">
        <v>1.88</v>
      </c>
      <c r="F937" s="271">
        <f t="shared" si="49"/>
        <v>731.31999999999994</v>
      </c>
      <c r="G937" s="272"/>
      <c r="H937" s="272"/>
      <c r="I937" s="272"/>
      <c r="J937" s="272"/>
      <c r="K937" s="273"/>
      <c r="L937" s="273"/>
    </row>
    <row r="938" spans="1:12">
      <c r="A938" s="269"/>
      <c r="B938" s="269">
        <v>5313</v>
      </c>
      <c r="C938" s="269">
        <v>295846</v>
      </c>
      <c r="D938" s="269">
        <v>343</v>
      </c>
      <c r="E938" s="270">
        <v>1.88</v>
      </c>
      <c r="F938" s="271">
        <f t="shared" si="49"/>
        <v>644.83999999999992</v>
      </c>
      <c r="G938" s="272"/>
      <c r="H938" s="272"/>
      <c r="I938" s="272"/>
      <c r="J938" s="272"/>
      <c r="K938" s="273"/>
      <c r="L938" s="273"/>
    </row>
    <row r="939" spans="1:12">
      <c r="A939" s="269"/>
      <c r="B939" s="269">
        <v>5313</v>
      </c>
      <c r="C939" s="269">
        <v>295837</v>
      </c>
      <c r="D939" s="269">
        <v>245</v>
      </c>
      <c r="E939" s="270">
        <v>1.88</v>
      </c>
      <c r="F939" s="271">
        <f t="shared" si="49"/>
        <v>460.59999999999997</v>
      </c>
      <c r="G939" s="272"/>
      <c r="H939" s="272"/>
      <c r="I939" s="272"/>
      <c r="J939" s="272"/>
      <c r="K939" s="273"/>
      <c r="L939" s="273"/>
    </row>
    <row r="940" spans="1:12">
      <c r="A940" s="269"/>
      <c r="B940" s="269">
        <v>5313</v>
      </c>
      <c r="C940" s="269">
        <v>296075</v>
      </c>
      <c r="D940" s="269">
        <v>173</v>
      </c>
      <c r="E940" s="270">
        <v>1.88</v>
      </c>
      <c r="F940" s="271">
        <f t="shared" si="49"/>
        <v>325.24</v>
      </c>
      <c r="G940" s="272"/>
      <c r="H940" s="272"/>
      <c r="I940" s="272"/>
      <c r="J940" s="272"/>
      <c r="K940" s="273"/>
      <c r="L940" s="273"/>
    </row>
    <row r="941" spans="1:12">
      <c r="A941" s="269"/>
      <c r="B941" s="269">
        <v>5310</v>
      </c>
      <c r="C941" s="269">
        <v>295781</v>
      </c>
      <c r="D941" s="269">
        <v>384</v>
      </c>
      <c r="E941" s="270">
        <v>1.59</v>
      </c>
      <c r="F941" s="271">
        <f t="shared" si="49"/>
        <v>610.56000000000006</v>
      </c>
      <c r="G941" s="272"/>
      <c r="H941" s="272"/>
      <c r="I941" s="272"/>
      <c r="J941" s="272"/>
      <c r="K941" s="273"/>
      <c r="L941" s="273"/>
    </row>
    <row r="942" spans="1:12">
      <c r="A942" s="269"/>
      <c r="B942" s="269">
        <v>5310</v>
      </c>
      <c r="C942" s="269">
        <v>295772</v>
      </c>
      <c r="D942" s="269">
        <v>576</v>
      </c>
      <c r="E942" s="270">
        <v>1.59</v>
      </c>
      <c r="F942" s="271">
        <f t="shared" si="49"/>
        <v>915.84</v>
      </c>
      <c r="G942" s="272"/>
      <c r="H942" s="272"/>
      <c r="I942" s="272"/>
      <c r="J942" s="272"/>
      <c r="K942" s="273"/>
      <c r="L942" s="273"/>
    </row>
    <row r="943" spans="1:12">
      <c r="A943" s="269"/>
      <c r="B943" s="269">
        <v>5310</v>
      </c>
      <c r="C943" s="269">
        <v>296048</v>
      </c>
      <c r="D943" s="269">
        <v>458</v>
      </c>
      <c r="E943" s="270">
        <v>1.59</v>
      </c>
      <c r="F943" s="271">
        <f t="shared" si="49"/>
        <v>728.22</v>
      </c>
      <c r="G943" s="272"/>
      <c r="H943" s="272"/>
      <c r="I943" s="272"/>
      <c r="J943" s="272"/>
      <c r="K943" s="273"/>
      <c r="L943" s="273"/>
    </row>
    <row r="944" spans="1:12">
      <c r="A944" s="269"/>
      <c r="B944" s="269"/>
      <c r="C944" s="269"/>
      <c r="D944" s="269">
        <f>SUM(D932:D943)</f>
        <v>7473</v>
      </c>
      <c r="E944" s="269"/>
      <c r="F944" s="271">
        <f>SUM(F932:F943)</f>
        <v>13638.019999999999</v>
      </c>
      <c r="G944" s="272"/>
      <c r="H944" s="272"/>
      <c r="I944" s="272"/>
      <c r="J944" s="272"/>
      <c r="K944" s="273"/>
      <c r="L944" s="273"/>
    </row>
    <row r="946" spans="1:12">
      <c r="A946" s="226" t="s">
        <v>882</v>
      </c>
      <c r="B946" s="226">
        <v>150</v>
      </c>
      <c r="C946" s="226">
        <v>326380</v>
      </c>
      <c r="D946" s="227">
        <v>611</v>
      </c>
      <c r="E946" s="227">
        <v>3.6</v>
      </c>
      <c r="F946" s="247">
        <f>E946*D946</f>
        <v>2199.6</v>
      </c>
      <c r="G946" s="219">
        <v>43583</v>
      </c>
      <c r="H946" s="219">
        <v>43585</v>
      </c>
      <c r="I946" s="219">
        <v>43587</v>
      </c>
      <c r="J946" s="219">
        <f>H946+60</f>
        <v>43645</v>
      </c>
      <c r="K946" s="226" t="s">
        <v>932</v>
      </c>
      <c r="L946" s="226"/>
    </row>
    <row r="947" spans="1:12" ht="16.5">
      <c r="A947" s="358" t="s">
        <v>977</v>
      </c>
      <c r="B947" s="226">
        <v>150</v>
      </c>
      <c r="C947" s="226">
        <v>326361</v>
      </c>
      <c r="D947" s="227">
        <v>912</v>
      </c>
      <c r="E947" s="227">
        <v>3.6</v>
      </c>
      <c r="F947" s="247">
        <f t="shared" ref="F947:F957" si="50">E947*D947</f>
        <v>3283.2000000000003</v>
      </c>
      <c r="G947" s="219"/>
      <c r="H947" s="219"/>
      <c r="I947" s="219"/>
      <c r="J947" s="219"/>
      <c r="K947" s="226"/>
      <c r="L947" s="226"/>
    </row>
    <row r="948" spans="1:12">
      <c r="A948" s="226"/>
      <c r="B948" s="226">
        <v>150</v>
      </c>
      <c r="C948" s="226">
        <v>326408</v>
      </c>
      <c r="D948" s="227">
        <v>660</v>
      </c>
      <c r="E948" s="227">
        <v>3.6</v>
      </c>
      <c r="F948" s="247">
        <f t="shared" si="50"/>
        <v>2376</v>
      </c>
      <c r="G948" s="219"/>
      <c r="H948" s="219"/>
      <c r="I948" s="219"/>
      <c r="J948" s="219"/>
      <c r="K948" s="226"/>
      <c r="L948" s="226"/>
    </row>
    <row r="949" spans="1:12">
      <c r="A949" s="226" t="s">
        <v>883</v>
      </c>
      <c r="B949" s="226">
        <v>149</v>
      </c>
      <c r="C949" s="226">
        <v>326480</v>
      </c>
      <c r="D949" s="227">
        <v>651</v>
      </c>
      <c r="E949" s="227">
        <v>3.6</v>
      </c>
      <c r="F949" s="247">
        <f t="shared" si="50"/>
        <v>2343.6</v>
      </c>
      <c r="G949" s="219"/>
      <c r="H949" s="219"/>
      <c r="I949" s="219"/>
      <c r="J949" s="219"/>
      <c r="K949" s="226"/>
      <c r="L949" s="226"/>
    </row>
    <row r="950" spans="1:12">
      <c r="A950" s="226"/>
      <c r="B950" s="226">
        <v>149</v>
      </c>
      <c r="C950" s="226">
        <v>326453</v>
      </c>
      <c r="D950" s="227">
        <v>960</v>
      </c>
      <c r="E950" s="227">
        <v>3.6</v>
      </c>
      <c r="F950" s="247">
        <f t="shared" si="50"/>
        <v>3456</v>
      </c>
      <c r="G950" s="219"/>
      <c r="H950" s="219"/>
      <c r="I950" s="219"/>
      <c r="J950" s="219"/>
      <c r="K950" s="226"/>
      <c r="L950" s="226"/>
    </row>
    <row r="951" spans="1:12">
      <c r="A951" s="226"/>
      <c r="B951" s="226">
        <v>149</v>
      </c>
      <c r="C951" s="226">
        <v>326509</v>
      </c>
      <c r="D951" s="227">
        <v>739</v>
      </c>
      <c r="E951" s="227">
        <v>3.6</v>
      </c>
      <c r="F951" s="247">
        <f t="shared" si="50"/>
        <v>2660.4</v>
      </c>
      <c r="G951" s="219"/>
      <c r="H951" s="219"/>
      <c r="I951" s="219"/>
      <c r="J951" s="219"/>
      <c r="K951" s="226"/>
      <c r="L951" s="226"/>
    </row>
    <row r="952" spans="1:12">
      <c r="A952" s="226" t="s">
        <v>884</v>
      </c>
      <c r="B952" s="226">
        <v>151</v>
      </c>
      <c r="C952" s="226">
        <v>326581</v>
      </c>
      <c r="D952" s="227">
        <v>1265</v>
      </c>
      <c r="E952" s="227">
        <v>4.6500000000000004</v>
      </c>
      <c r="F952" s="247">
        <f t="shared" si="50"/>
        <v>5882.25</v>
      </c>
      <c r="G952" s="219"/>
      <c r="H952" s="219"/>
      <c r="I952" s="219"/>
      <c r="J952" s="219"/>
      <c r="K952" s="226"/>
      <c r="L952" s="226"/>
    </row>
    <row r="953" spans="1:12">
      <c r="A953" s="226"/>
      <c r="B953" s="226">
        <v>151</v>
      </c>
      <c r="C953" s="226">
        <v>326590</v>
      </c>
      <c r="D953" s="227">
        <v>832</v>
      </c>
      <c r="E953" s="227">
        <v>4.6500000000000004</v>
      </c>
      <c r="F953" s="247">
        <f t="shared" si="50"/>
        <v>3868.8</v>
      </c>
      <c r="G953" s="219"/>
      <c r="H953" s="219"/>
      <c r="I953" s="219"/>
      <c r="J953" s="219"/>
      <c r="K953" s="226"/>
      <c r="L953" s="226"/>
    </row>
    <row r="954" spans="1:12">
      <c r="A954" s="226"/>
      <c r="B954" s="226">
        <v>151</v>
      </c>
      <c r="C954" s="226">
        <v>326325</v>
      </c>
      <c r="D954" s="227">
        <v>960</v>
      </c>
      <c r="E954" s="227">
        <v>4.6500000000000004</v>
      </c>
      <c r="F954" s="247">
        <f t="shared" si="50"/>
        <v>4464</v>
      </c>
      <c r="G954" s="219"/>
      <c r="H954" s="219"/>
      <c r="I954" s="219"/>
      <c r="J954" s="219"/>
      <c r="K954" s="226"/>
      <c r="L954" s="226"/>
    </row>
    <row r="955" spans="1:12">
      <c r="A955" s="226"/>
      <c r="B955" s="226">
        <v>152</v>
      </c>
      <c r="C955" s="226">
        <v>326334</v>
      </c>
      <c r="D955" s="227">
        <v>1181</v>
      </c>
      <c r="E955" s="227">
        <v>4.6500000000000004</v>
      </c>
      <c r="F955" s="247">
        <f t="shared" si="50"/>
        <v>5491.6500000000005</v>
      </c>
      <c r="G955" s="226"/>
      <c r="H955" s="219"/>
      <c r="I955" s="219"/>
      <c r="J955" s="219"/>
      <c r="K955" s="226"/>
      <c r="L955" s="226"/>
    </row>
    <row r="956" spans="1:12">
      <c r="A956" s="226"/>
      <c r="B956" s="226">
        <v>152</v>
      </c>
      <c r="C956" s="226">
        <v>326343</v>
      </c>
      <c r="D956" s="227">
        <v>784</v>
      </c>
      <c r="E956" s="227">
        <v>4.6500000000000004</v>
      </c>
      <c r="F956" s="247">
        <f t="shared" si="50"/>
        <v>3645.6000000000004</v>
      </c>
      <c r="G956" s="226"/>
      <c r="H956" s="219"/>
      <c r="I956" s="219"/>
      <c r="J956" s="219"/>
      <c r="K956" s="226"/>
      <c r="L956" s="226"/>
    </row>
    <row r="957" spans="1:12">
      <c r="A957" s="226"/>
      <c r="B957" s="226">
        <v>152</v>
      </c>
      <c r="C957" s="226">
        <v>326352</v>
      </c>
      <c r="D957" s="227">
        <v>841</v>
      </c>
      <c r="E957" s="227">
        <v>4.6500000000000004</v>
      </c>
      <c r="F957" s="247">
        <f t="shared" si="50"/>
        <v>3910.65</v>
      </c>
      <c r="G957" s="226"/>
      <c r="H957" s="219"/>
      <c r="I957" s="219"/>
      <c r="J957" s="219"/>
      <c r="K957" s="226"/>
      <c r="L957" s="226"/>
    </row>
    <row r="958" spans="1:12">
      <c r="A958" s="226"/>
      <c r="B958" s="226"/>
      <c r="C958" s="226"/>
      <c r="D958" s="227">
        <f>SUM(D946:D957)</f>
        <v>10396</v>
      </c>
      <c r="E958" s="227"/>
      <c r="F958" s="247">
        <f>SUM(F946:F957)</f>
        <v>43581.75</v>
      </c>
      <c r="G958" s="219"/>
      <c r="H958" s="219"/>
      <c r="I958" s="219"/>
      <c r="J958" s="219"/>
      <c r="K958" s="226"/>
      <c r="L958" s="226"/>
    </row>
    <row r="959" spans="1:12">
      <c r="A959" s="286" t="s">
        <v>978</v>
      </c>
      <c r="B959" s="286">
        <v>1603</v>
      </c>
      <c r="C959" s="286">
        <v>302437</v>
      </c>
      <c r="D959" s="286">
        <v>2302</v>
      </c>
      <c r="E959" s="284">
        <v>1.39</v>
      </c>
      <c r="F959" s="285">
        <f t="shared" ref="F959:F1022" si="51">E959*D959</f>
        <v>3199.7799999999997</v>
      </c>
      <c r="G959" s="219">
        <v>43592</v>
      </c>
      <c r="H959" s="219">
        <v>43607</v>
      </c>
      <c r="I959" s="219">
        <v>43614</v>
      </c>
      <c r="J959" s="219">
        <f>H959+60</f>
        <v>43667</v>
      </c>
      <c r="K959" s="226"/>
      <c r="L959" s="226" t="s">
        <v>963</v>
      </c>
    </row>
    <row r="960" spans="1:12" ht="16.5">
      <c r="A960" s="359" t="s">
        <v>973</v>
      </c>
      <c r="B960" s="286"/>
      <c r="C960" s="286">
        <v>302491</v>
      </c>
      <c r="D960" s="286">
        <v>1608</v>
      </c>
      <c r="E960" s="284">
        <v>1.39</v>
      </c>
      <c r="F960" s="285">
        <f t="shared" si="51"/>
        <v>2235.12</v>
      </c>
      <c r="G960" s="219"/>
      <c r="H960" s="341" t="s">
        <v>979</v>
      </c>
      <c r="I960" s="219"/>
      <c r="J960" s="219"/>
      <c r="K960" s="226"/>
      <c r="L960" s="226"/>
    </row>
    <row r="961" spans="1:12">
      <c r="A961" s="286"/>
      <c r="B961" s="286">
        <v>1604</v>
      </c>
      <c r="C961" s="286">
        <v>302390</v>
      </c>
      <c r="D961" s="286">
        <v>2336</v>
      </c>
      <c r="E961" s="284">
        <v>1.3</v>
      </c>
      <c r="F961" s="285">
        <f t="shared" si="51"/>
        <v>3036.8</v>
      </c>
      <c r="G961" s="219"/>
      <c r="H961" s="229" t="s">
        <v>964</v>
      </c>
      <c r="I961" s="219"/>
      <c r="J961" s="219"/>
      <c r="K961" s="226"/>
      <c r="L961" s="226"/>
    </row>
    <row r="962" spans="1:12">
      <c r="A962" s="286"/>
      <c r="B962" s="286"/>
      <c r="C962" s="286">
        <v>302455</v>
      </c>
      <c r="D962" s="286">
        <v>554</v>
      </c>
      <c r="E962" s="284">
        <v>1.3</v>
      </c>
      <c r="F962" s="285">
        <f t="shared" si="51"/>
        <v>720.2</v>
      </c>
      <c r="G962" s="219"/>
      <c r="H962" s="219"/>
      <c r="I962" s="219"/>
      <c r="J962" s="219"/>
      <c r="K962" s="226"/>
      <c r="L962" s="226"/>
    </row>
    <row r="963" spans="1:12">
      <c r="A963" s="286"/>
      <c r="B963" s="286">
        <v>1605</v>
      </c>
      <c r="C963" s="286">
        <v>302473</v>
      </c>
      <c r="D963" s="286">
        <v>264</v>
      </c>
      <c r="E963" s="284">
        <v>1.3</v>
      </c>
      <c r="F963" s="285">
        <f t="shared" si="51"/>
        <v>343.2</v>
      </c>
      <c r="G963" s="219"/>
      <c r="H963" s="219"/>
      <c r="I963" s="219"/>
      <c r="J963" s="219"/>
      <c r="K963" s="226"/>
      <c r="L963" s="226"/>
    </row>
    <row r="964" spans="1:12">
      <c r="A964" s="286"/>
      <c r="B964" s="286"/>
      <c r="C964" s="286">
        <v>302419</v>
      </c>
      <c r="D964" s="286">
        <v>1745</v>
      </c>
      <c r="E964" s="284">
        <v>1.3</v>
      </c>
      <c r="F964" s="285">
        <f t="shared" si="51"/>
        <v>2268.5</v>
      </c>
      <c r="G964" s="219"/>
      <c r="H964" s="219"/>
      <c r="I964" s="219"/>
      <c r="J964" s="219"/>
      <c r="K964" s="226"/>
      <c r="L964" s="226"/>
    </row>
    <row r="965" spans="1:12">
      <c r="A965" s="286"/>
      <c r="B965" s="286"/>
      <c r="C965" s="286"/>
      <c r="D965" s="286">
        <f>SUM(D959:D964)</f>
        <v>8809</v>
      </c>
      <c r="E965" s="286"/>
      <c r="F965" s="286">
        <f>SUM(F959:F964)</f>
        <v>11803.600000000002</v>
      </c>
      <c r="G965" s="219"/>
      <c r="H965" s="219"/>
      <c r="I965" s="219"/>
      <c r="J965" s="219"/>
      <c r="K965" s="226"/>
      <c r="L965" s="226"/>
    </row>
    <row r="966" spans="1:12">
      <c r="A966" s="286" t="s">
        <v>890</v>
      </c>
      <c r="B966" s="286">
        <v>6484</v>
      </c>
      <c r="C966" s="286">
        <v>303894</v>
      </c>
      <c r="D966" s="286">
        <v>602</v>
      </c>
      <c r="E966" s="287">
        <v>1.4</v>
      </c>
      <c r="F966" s="285">
        <f t="shared" si="51"/>
        <v>842.8</v>
      </c>
      <c r="G966" s="219"/>
      <c r="H966" s="219"/>
      <c r="I966" s="219"/>
      <c r="J966" s="219"/>
      <c r="K966" s="226"/>
      <c r="L966" s="226"/>
    </row>
    <row r="967" spans="1:12">
      <c r="A967" s="286"/>
      <c r="B967" s="286">
        <v>6484</v>
      </c>
      <c r="C967" s="286">
        <v>303885</v>
      </c>
      <c r="D967" s="286">
        <v>1368</v>
      </c>
      <c r="E967" s="287">
        <v>1.4</v>
      </c>
      <c r="F967" s="285">
        <f t="shared" si="51"/>
        <v>1915.1999999999998</v>
      </c>
      <c r="G967" s="219"/>
      <c r="H967" s="219"/>
      <c r="I967" s="219"/>
      <c r="J967" s="219"/>
      <c r="K967" s="226"/>
      <c r="L967" s="226"/>
    </row>
    <row r="968" spans="1:12">
      <c r="A968" s="286"/>
      <c r="B968" s="286">
        <v>6484</v>
      </c>
      <c r="C968" s="286">
        <v>303903</v>
      </c>
      <c r="D968" s="286">
        <v>877</v>
      </c>
      <c r="E968" s="287">
        <v>1.4</v>
      </c>
      <c r="F968" s="285">
        <f t="shared" si="51"/>
        <v>1227.8</v>
      </c>
      <c r="G968" s="219"/>
      <c r="H968" s="219"/>
      <c r="I968" s="219"/>
      <c r="J968" s="219"/>
      <c r="K968" s="226"/>
      <c r="L968" s="226"/>
    </row>
    <row r="969" spans="1:12">
      <c r="A969" s="286"/>
      <c r="B969" s="286">
        <v>6485</v>
      </c>
      <c r="C969" s="286">
        <v>303921</v>
      </c>
      <c r="D969" s="286">
        <v>536</v>
      </c>
      <c r="E969" s="287">
        <v>1.3</v>
      </c>
      <c r="F969" s="285">
        <f t="shared" si="51"/>
        <v>696.80000000000007</v>
      </c>
      <c r="G969" s="219"/>
      <c r="H969" s="219"/>
      <c r="I969" s="219"/>
      <c r="J969" s="219"/>
      <c r="K969" s="226"/>
      <c r="L969" s="226"/>
    </row>
    <row r="970" spans="1:12">
      <c r="A970" s="286"/>
      <c r="B970" s="286">
        <v>6485</v>
      </c>
      <c r="C970" s="286">
        <v>303912</v>
      </c>
      <c r="D970" s="286">
        <v>1260</v>
      </c>
      <c r="E970" s="287">
        <v>1.3</v>
      </c>
      <c r="F970" s="285">
        <f t="shared" si="51"/>
        <v>1638</v>
      </c>
      <c r="G970" s="219"/>
      <c r="H970" s="219"/>
      <c r="I970" s="219"/>
      <c r="J970" s="219"/>
      <c r="K970" s="226"/>
      <c r="L970" s="226"/>
    </row>
    <row r="971" spans="1:12">
      <c r="A971" s="286"/>
      <c r="B971" s="286">
        <v>6485</v>
      </c>
      <c r="C971" s="286">
        <v>303930</v>
      </c>
      <c r="D971" s="286">
        <v>800</v>
      </c>
      <c r="E971" s="287">
        <v>1.3</v>
      </c>
      <c r="F971" s="285">
        <f t="shared" si="51"/>
        <v>1040</v>
      </c>
      <c r="G971" s="219"/>
      <c r="H971" s="219"/>
      <c r="I971" s="219"/>
      <c r="J971" s="219"/>
      <c r="K971" s="226"/>
      <c r="L971" s="226"/>
    </row>
    <row r="972" spans="1:12">
      <c r="A972" s="286"/>
      <c r="B972" s="286">
        <v>6489</v>
      </c>
      <c r="C972" s="286">
        <v>304050</v>
      </c>
      <c r="D972" s="286">
        <v>927</v>
      </c>
      <c r="E972" s="287">
        <v>1.54</v>
      </c>
      <c r="F972" s="285">
        <f t="shared" si="51"/>
        <v>1427.58</v>
      </c>
      <c r="G972" s="219"/>
      <c r="H972" s="219"/>
      <c r="I972" s="219"/>
      <c r="J972" s="219"/>
      <c r="K972" s="226"/>
      <c r="L972" s="226"/>
    </row>
    <row r="973" spans="1:12">
      <c r="A973" s="286"/>
      <c r="B973" s="286">
        <v>6489</v>
      </c>
      <c r="C973" s="286">
        <v>304040</v>
      </c>
      <c r="D973" s="286">
        <v>2196</v>
      </c>
      <c r="E973" s="287">
        <v>1.54</v>
      </c>
      <c r="F973" s="285">
        <f t="shared" si="51"/>
        <v>3381.84</v>
      </c>
      <c r="G973" s="219"/>
      <c r="H973" s="219"/>
      <c r="I973" s="219"/>
      <c r="J973" s="219"/>
      <c r="K973" s="226"/>
      <c r="L973" s="226"/>
    </row>
    <row r="974" spans="1:12">
      <c r="A974" s="286"/>
      <c r="B974" s="286">
        <v>6489</v>
      </c>
      <c r="C974" s="286">
        <v>304069</v>
      </c>
      <c r="D974" s="286">
        <v>756</v>
      </c>
      <c r="E974" s="287">
        <v>1.54</v>
      </c>
      <c r="F974" s="285">
        <f t="shared" si="51"/>
        <v>1164.24</v>
      </c>
      <c r="G974" s="219"/>
      <c r="H974" s="219"/>
      <c r="I974" s="219"/>
      <c r="J974" s="219"/>
      <c r="K974" s="226"/>
      <c r="L974" s="226"/>
    </row>
    <row r="975" spans="1:12">
      <c r="A975" s="286"/>
      <c r="B975" s="286">
        <v>6481</v>
      </c>
      <c r="C975" s="286">
        <v>303802</v>
      </c>
      <c r="D975" s="286">
        <v>1060</v>
      </c>
      <c r="E975" s="287">
        <v>1.39</v>
      </c>
      <c r="F975" s="285">
        <f t="shared" si="51"/>
        <v>1473.3999999999999</v>
      </c>
      <c r="G975" s="219"/>
      <c r="H975" s="219"/>
      <c r="I975" s="219"/>
      <c r="J975" s="219"/>
      <c r="K975" s="226"/>
      <c r="L975" s="226"/>
    </row>
    <row r="976" spans="1:12">
      <c r="A976" s="286"/>
      <c r="B976" s="286">
        <v>6481</v>
      </c>
      <c r="C976" s="286">
        <v>303793</v>
      </c>
      <c r="D976" s="286">
        <v>1029</v>
      </c>
      <c r="E976" s="287">
        <v>1.39</v>
      </c>
      <c r="F976" s="285">
        <f t="shared" si="51"/>
        <v>1430.31</v>
      </c>
      <c r="G976" s="219"/>
      <c r="H976" s="219"/>
      <c r="I976" s="219"/>
      <c r="J976" s="219"/>
      <c r="K976" s="226"/>
      <c r="L976" s="226"/>
    </row>
    <row r="977" spans="1:12">
      <c r="A977" s="286"/>
      <c r="B977" s="286">
        <v>6481</v>
      </c>
      <c r="C977" s="286">
        <v>303811</v>
      </c>
      <c r="D977" s="286">
        <v>938</v>
      </c>
      <c r="E977" s="287">
        <v>1.39</v>
      </c>
      <c r="F977" s="285">
        <f t="shared" si="51"/>
        <v>1303.82</v>
      </c>
      <c r="G977" s="219"/>
      <c r="H977" s="219"/>
      <c r="I977" s="219"/>
      <c r="J977" s="219"/>
      <c r="K977" s="226"/>
      <c r="L977" s="226"/>
    </row>
    <row r="978" spans="1:12">
      <c r="A978" s="286"/>
      <c r="B978" s="286">
        <v>6482</v>
      </c>
      <c r="C978" s="286">
        <v>303830</v>
      </c>
      <c r="D978" s="286">
        <v>962</v>
      </c>
      <c r="E978" s="287">
        <v>1.39</v>
      </c>
      <c r="F978" s="285">
        <f t="shared" si="51"/>
        <v>1337.1799999999998</v>
      </c>
      <c r="G978" s="219"/>
      <c r="H978" s="219"/>
      <c r="I978" s="219"/>
      <c r="J978" s="219"/>
      <c r="K978" s="226"/>
      <c r="L978" s="226"/>
    </row>
    <row r="979" spans="1:12">
      <c r="A979" s="286"/>
      <c r="B979" s="286">
        <v>6482</v>
      </c>
      <c r="C979" s="286">
        <v>303820</v>
      </c>
      <c r="D979" s="286">
        <v>931</v>
      </c>
      <c r="E979" s="287">
        <v>1.39</v>
      </c>
      <c r="F979" s="285">
        <f t="shared" si="51"/>
        <v>1294.0899999999999</v>
      </c>
      <c r="G979" s="219"/>
      <c r="H979" s="219"/>
      <c r="I979" s="219"/>
      <c r="J979" s="219"/>
      <c r="K979" s="226"/>
      <c r="L979" s="226"/>
    </row>
    <row r="980" spans="1:12">
      <c r="A980" s="286"/>
      <c r="B980" s="286">
        <v>6482</v>
      </c>
      <c r="C980" s="286">
        <v>303849</v>
      </c>
      <c r="D980" s="286">
        <v>850</v>
      </c>
      <c r="E980" s="287">
        <v>1.39</v>
      </c>
      <c r="F980" s="285">
        <f t="shared" si="51"/>
        <v>1181.5</v>
      </c>
      <c r="G980" s="219"/>
      <c r="H980" s="219"/>
      <c r="I980" s="219"/>
      <c r="J980" s="219"/>
      <c r="K980" s="226"/>
      <c r="L980" s="226"/>
    </row>
    <row r="981" spans="1:12">
      <c r="A981" s="286"/>
      <c r="B981" s="286"/>
      <c r="C981" s="286"/>
      <c r="D981" s="286">
        <f>SUM(D966:D980)</f>
        <v>15092</v>
      </c>
      <c r="E981" s="287"/>
      <c r="F981" s="287">
        <f>SUM(F966:F980)</f>
        <v>21354.560000000001</v>
      </c>
      <c r="G981" s="219"/>
      <c r="H981" s="219"/>
      <c r="I981" s="219"/>
      <c r="J981" s="219"/>
      <c r="K981" s="226"/>
      <c r="L981" s="226"/>
    </row>
    <row r="982" spans="1:12">
      <c r="A982" s="286" t="s">
        <v>891</v>
      </c>
      <c r="B982" s="286">
        <v>6483</v>
      </c>
      <c r="C982" s="286">
        <v>303867</v>
      </c>
      <c r="D982" s="286">
        <v>670</v>
      </c>
      <c r="E982" s="287">
        <v>1.39</v>
      </c>
      <c r="F982" s="285">
        <f t="shared" si="51"/>
        <v>931.3</v>
      </c>
      <c r="G982" s="219"/>
      <c r="H982" s="219"/>
      <c r="I982" s="219"/>
      <c r="J982" s="219"/>
      <c r="K982" s="226"/>
      <c r="L982" s="226"/>
    </row>
    <row r="983" spans="1:12">
      <c r="A983" s="286"/>
      <c r="B983" s="286">
        <v>6483</v>
      </c>
      <c r="C983" s="286">
        <v>303858</v>
      </c>
      <c r="D983" s="286">
        <v>637</v>
      </c>
      <c r="E983" s="287">
        <v>1.39</v>
      </c>
      <c r="F983" s="285">
        <f t="shared" si="51"/>
        <v>885.43</v>
      </c>
      <c r="G983" s="219"/>
      <c r="H983" s="219"/>
      <c r="I983" s="219"/>
      <c r="J983" s="219"/>
      <c r="K983" s="226"/>
      <c r="L983" s="226"/>
    </row>
    <row r="984" spans="1:12">
      <c r="A984" s="286"/>
      <c r="B984" s="286">
        <v>6483</v>
      </c>
      <c r="C984" s="286">
        <v>383876</v>
      </c>
      <c r="D984" s="286">
        <v>584</v>
      </c>
      <c r="E984" s="287">
        <v>1.39</v>
      </c>
      <c r="F984" s="285">
        <f t="shared" si="51"/>
        <v>811.76</v>
      </c>
      <c r="G984" s="219"/>
      <c r="H984" s="219"/>
      <c r="I984" s="219"/>
      <c r="J984" s="219"/>
      <c r="K984" s="226"/>
      <c r="L984" s="226"/>
    </row>
    <row r="985" spans="1:12">
      <c r="A985" s="286"/>
      <c r="B985" s="286">
        <v>6488</v>
      </c>
      <c r="C985" s="286">
        <v>304022</v>
      </c>
      <c r="D985" s="286">
        <v>1602</v>
      </c>
      <c r="E985" s="287">
        <v>1.38</v>
      </c>
      <c r="F985" s="285">
        <f t="shared" si="51"/>
        <v>2210.7599999999998</v>
      </c>
      <c r="G985" s="219"/>
      <c r="H985" s="219"/>
      <c r="I985" s="219"/>
      <c r="J985" s="219"/>
      <c r="K985" s="226"/>
      <c r="L985" s="226"/>
    </row>
    <row r="986" spans="1:12">
      <c r="A986" s="286"/>
      <c r="B986" s="286">
        <v>6488</v>
      </c>
      <c r="C986" s="286">
        <v>304013</v>
      </c>
      <c r="D986" s="286">
        <v>1274</v>
      </c>
      <c r="E986" s="287">
        <v>1.38</v>
      </c>
      <c r="F986" s="285">
        <f t="shared" si="51"/>
        <v>1758.12</v>
      </c>
      <c r="G986" s="219"/>
      <c r="H986" s="219"/>
      <c r="I986" s="219"/>
      <c r="J986" s="219"/>
      <c r="K986" s="226"/>
      <c r="L986" s="226"/>
    </row>
    <row r="987" spans="1:12">
      <c r="A987" s="286"/>
      <c r="B987" s="286">
        <v>6488</v>
      </c>
      <c r="C987" s="286">
        <v>304031</v>
      </c>
      <c r="D987" s="286">
        <v>633</v>
      </c>
      <c r="E987" s="287">
        <v>1.38</v>
      </c>
      <c r="F987" s="285">
        <f t="shared" si="51"/>
        <v>873.54</v>
      </c>
      <c r="G987" s="219"/>
      <c r="H987" s="219"/>
      <c r="I987" s="219"/>
      <c r="J987" s="219"/>
      <c r="K987" s="226"/>
      <c r="L987" s="226"/>
    </row>
    <row r="988" spans="1:12">
      <c r="A988" s="286"/>
      <c r="B988" s="286">
        <v>6477</v>
      </c>
      <c r="C988" s="286">
        <v>303683</v>
      </c>
      <c r="D988" s="286">
        <v>1777</v>
      </c>
      <c r="E988" s="287">
        <v>1.39</v>
      </c>
      <c r="F988" s="285">
        <f t="shared" si="51"/>
        <v>2470.0299999999997</v>
      </c>
      <c r="G988" s="219"/>
      <c r="H988" s="219"/>
      <c r="I988" s="219"/>
      <c r="J988" s="219"/>
      <c r="K988" s="226"/>
      <c r="L988" s="226"/>
    </row>
    <row r="989" spans="1:12">
      <c r="A989" s="286"/>
      <c r="B989" s="286">
        <v>6477</v>
      </c>
      <c r="C989" s="286">
        <v>303674</v>
      </c>
      <c r="D989" s="286">
        <v>1813</v>
      </c>
      <c r="E989" s="287">
        <v>1.39</v>
      </c>
      <c r="F989" s="285">
        <f t="shared" si="51"/>
        <v>2520.0699999999997</v>
      </c>
      <c r="G989" s="219"/>
      <c r="H989" s="219"/>
      <c r="I989" s="219"/>
      <c r="J989" s="219"/>
      <c r="K989" s="226"/>
      <c r="L989" s="226"/>
    </row>
    <row r="990" spans="1:12">
      <c r="A990" s="286"/>
      <c r="B990" s="286">
        <v>6477</v>
      </c>
      <c r="C990" s="286">
        <v>303692</v>
      </c>
      <c r="D990" s="286">
        <v>1598</v>
      </c>
      <c r="E990" s="287">
        <v>1.39</v>
      </c>
      <c r="F990" s="285">
        <f t="shared" si="51"/>
        <v>2221.2199999999998</v>
      </c>
      <c r="G990" s="219"/>
      <c r="H990" s="219"/>
      <c r="I990" s="219"/>
      <c r="J990" s="219"/>
      <c r="K990" s="226"/>
      <c r="L990" s="226"/>
    </row>
    <row r="991" spans="1:12">
      <c r="A991" s="286"/>
      <c r="B991" s="286">
        <v>6478</v>
      </c>
      <c r="C991" s="286">
        <v>303710</v>
      </c>
      <c r="D991" s="286">
        <v>1358</v>
      </c>
      <c r="E991" s="287">
        <v>1.53</v>
      </c>
      <c r="F991" s="285">
        <f t="shared" si="51"/>
        <v>2077.7400000000002</v>
      </c>
      <c r="G991" s="219"/>
      <c r="H991" s="219"/>
      <c r="I991" s="219"/>
      <c r="J991" s="219"/>
      <c r="K991" s="226"/>
      <c r="L991" s="226"/>
    </row>
    <row r="992" spans="1:12">
      <c r="A992" s="286"/>
      <c r="B992" s="286">
        <v>6478</v>
      </c>
      <c r="C992" s="286">
        <v>303701</v>
      </c>
      <c r="D992" s="286">
        <v>1372</v>
      </c>
      <c r="E992" s="287">
        <v>1.53</v>
      </c>
      <c r="F992" s="285">
        <f t="shared" si="51"/>
        <v>2099.16</v>
      </c>
      <c r="G992" s="219"/>
      <c r="H992" s="219"/>
      <c r="I992" s="219"/>
      <c r="J992" s="219"/>
      <c r="K992" s="226"/>
      <c r="L992" s="226"/>
    </row>
    <row r="993" spans="1:12">
      <c r="A993" s="286"/>
      <c r="B993" s="286">
        <v>6478</v>
      </c>
      <c r="C993" s="286">
        <v>303720</v>
      </c>
      <c r="D993" s="286">
        <v>1214</v>
      </c>
      <c r="E993" s="287">
        <v>1.53</v>
      </c>
      <c r="F993" s="285">
        <f t="shared" si="51"/>
        <v>1857.42</v>
      </c>
      <c r="G993" s="219"/>
      <c r="H993" s="219"/>
      <c r="I993" s="219"/>
      <c r="J993" s="219"/>
      <c r="K993" s="226"/>
      <c r="L993" s="226"/>
    </row>
    <row r="994" spans="1:12">
      <c r="A994" s="286"/>
      <c r="B994" s="286">
        <v>6479</v>
      </c>
      <c r="C994" s="286">
        <v>303748</v>
      </c>
      <c r="D994" s="286">
        <v>861</v>
      </c>
      <c r="E994" s="287">
        <v>1.39</v>
      </c>
      <c r="F994" s="285">
        <f t="shared" si="51"/>
        <v>1196.79</v>
      </c>
      <c r="G994" s="219"/>
      <c r="H994" s="219"/>
      <c r="I994" s="219"/>
      <c r="J994" s="219"/>
      <c r="K994" s="226"/>
      <c r="L994" s="226"/>
    </row>
    <row r="995" spans="1:12">
      <c r="A995" s="286"/>
      <c r="B995" s="286">
        <v>6479</v>
      </c>
      <c r="C995" s="286">
        <v>303739</v>
      </c>
      <c r="D995" s="286">
        <v>882</v>
      </c>
      <c r="E995" s="287">
        <v>1.39</v>
      </c>
      <c r="F995" s="285">
        <f t="shared" si="51"/>
        <v>1225.98</v>
      </c>
      <c r="G995" s="219"/>
      <c r="H995" s="219"/>
      <c r="I995" s="219"/>
      <c r="J995" s="219"/>
      <c r="K995" s="226"/>
      <c r="L995" s="226"/>
    </row>
    <row r="996" spans="1:12">
      <c r="A996" s="286"/>
      <c r="B996" s="286">
        <v>6479</v>
      </c>
      <c r="C996" s="286">
        <v>303757</v>
      </c>
      <c r="D996" s="286">
        <v>776</v>
      </c>
      <c r="E996" s="287">
        <v>1.39</v>
      </c>
      <c r="F996" s="285">
        <f t="shared" si="51"/>
        <v>1078.6399999999999</v>
      </c>
      <c r="G996" s="219"/>
      <c r="H996" s="219"/>
      <c r="I996" s="219"/>
      <c r="J996" s="219"/>
      <c r="K996" s="226"/>
      <c r="L996" s="226"/>
    </row>
    <row r="997" spans="1:12">
      <c r="A997" s="286"/>
      <c r="B997" s="286"/>
      <c r="C997" s="286"/>
      <c r="D997" s="286">
        <f>SUM(D982:D996)</f>
        <v>17051</v>
      </c>
      <c r="E997" s="287"/>
      <c r="F997" s="285">
        <f>SUM(F982:F996)</f>
        <v>24217.959999999995</v>
      </c>
      <c r="G997" s="219"/>
      <c r="H997" s="219"/>
      <c r="I997" s="219"/>
      <c r="J997" s="219"/>
      <c r="K997" s="226"/>
      <c r="L997" s="226"/>
    </row>
    <row r="998" spans="1:12">
      <c r="A998" s="286" t="s">
        <v>892</v>
      </c>
      <c r="B998" s="286">
        <v>6480</v>
      </c>
      <c r="C998" s="286">
        <v>303775</v>
      </c>
      <c r="D998" s="286">
        <v>644</v>
      </c>
      <c r="E998" s="287">
        <v>1.53</v>
      </c>
      <c r="F998" s="285">
        <f t="shared" si="51"/>
        <v>985.32</v>
      </c>
      <c r="G998" s="219"/>
      <c r="H998" s="219"/>
      <c r="I998" s="219"/>
      <c r="J998" s="219"/>
      <c r="K998" s="226"/>
      <c r="L998" s="226"/>
    </row>
    <row r="999" spans="1:12">
      <c r="A999" s="286"/>
      <c r="B999" s="286">
        <v>6480</v>
      </c>
      <c r="C999" s="286">
        <v>303766</v>
      </c>
      <c r="D999" s="286">
        <v>686</v>
      </c>
      <c r="E999" s="287">
        <v>1.53</v>
      </c>
      <c r="F999" s="285">
        <f t="shared" si="51"/>
        <v>1049.58</v>
      </c>
      <c r="G999" s="219"/>
      <c r="H999" s="219"/>
      <c r="I999" s="219"/>
      <c r="J999" s="219"/>
      <c r="K999" s="226"/>
      <c r="L999" s="226"/>
    </row>
    <row r="1000" spans="1:12">
      <c r="A1000" s="286"/>
      <c r="B1000" s="286">
        <v>6480</v>
      </c>
      <c r="C1000" s="286">
        <v>303784</v>
      </c>
      <c r="D1000" s="286">
        <v>592</v>
      </c>
      <c r="E1000" s="287">
        <v>1.53</v>
      </c>
      <c r="F1000" s="285">
        <f t="shared" si="51"/>
        <v>905.76</v>
      </c>
      <c r="G1000" s="219"/>
      <c r="H1000" s="219"/>
      <c r="I1000" s="219"/>
      <c r="J1000" s="219"/>
      <c r="K1000" s="226"/>
      <c r="L1000" s="226"/>
    </row>
    <row r="1001" spans="1:12">
      <c r="A1001" s="286"/>
      <c r="B1001" s="286">
        <v>6486</v>
      </c>
      <c r="C1001" s="286">
        <v>303959</v>
      </c>
      <c r="D1001" s="286">
        <v>770</v>
      </c>
      <c r="E1001" s="287">
        <v>1.47</v>
      </c>
      <c r="F1001" s="285">
        <f t="shared" si="51"/>
        <v>1131.9000000000001</v>
      </c>
      <c r="G1001" s="219"/>
      <c r="H1001" s="219"/>
      <c r="I1001" s="219"/>
      <c r="J1001" s="219"/>
      <c r="K1001" s="226"/>
      <c r="L1001" s="226"/>
    </row>
    <row r="1002" spans="1:12">
      <c r="A1002" s="286"/>
      <c r="B1002" s="286">
        <v>6486</v>
      </c>
      <c r="C1002" s="286">
        <v>303940</v>
      </c>
      <c r="D1002" s="286">
        <v>539</v>
      </c>
      <c r="E1002" s="287">
        <v>1.47</v>
      </c>
      <c r="F1002" s="285">
        <f t="shared" si="51"/>
        <v>792.33</v>
      </c>
      <c r="G1002" s="219"/>
      <c r="H1002" s="219"/>
      <c r="I1002" s="219"/>
      <c r="J1002" s="219"/>
      <c r="K1002" s="226"/>
      <c r="L1002" s="226"/>
    </row>
    <row r="1003" spans="1:12">
      <c r="A1003" s="286"/>
      <c r="B1003" s="286">
        <v>6486</v>
      </c>
      <c r="C1003" s="286">
        <v>303968</v>
      </c>
      <c r="D1003" s="286">
        <v>284</v>
      </c>
      <c r="E1003" s="287">
        <v>1.47</v>
      </c>
      <c r="F1003" s="285">
        <f t="shared" si="51"/>
        <v>417.48</v>
      </c>
      <c r="G1003" s="219"/>
      <c r="H1003" s="219"/>
      <c r="I1003" s="219"/>
      <c r="J1003" s="219"/>
      <c r="K1003" s="226"/>
      <c r="L1003" s="226"/>
    </row>
    <row r="1004" spans="1:12">
      <c r="A1004" s="286"/>
      <c r="B1004" s="286">
        <v>6490</v>
      </c>
      <c r="C1004" s="286">
        <v>304087</v>
      </c>
      <c r="D1004" s="286">
        <v>749</v>
      </c>
      <c r="E1004" s="287">
        <v>1.55</v>
      </c>
      <c r="F1004" s="285">
        <f t="shared" si="51"/>
        <v>1160.95</v>
      </c>
      <c r="G1004" s="219"/>
      <c r="H1004" s="219"/>
      <c r="I1004" s="219"/>
      <c r="J1004" s="219"/>
      <c r="K1004" s="226"/>
      <c r="L1004" s="226"/>
    </row>
    <row r="1005" spans="1:12">
      <c r="A1005" s="286"/>
      <c r="B1005" s="286">
        <v>6490</v>
      </c>
      <c r="C1005" s="286">
        <v>304078</v>
      </c>
      <c r="D1005" s="286">
        <v>490</v>
      </c>
      <c r="E1005" s="287">
        <v>1.55</v>
      </c>
      <c r="F1005" s="285">
        <f t="shared" si="51"/>
        <v>759.5</v>
      </c>
      <c r="G1005" s="219"/>
      <c r="H1005" s="219"/>
      <c r="I1005" s="219"/>
      <c r="J1005" s="219"/>
      <c r="K1005" s="226"/>
      <c r="L1005" s="226"/>
    </row>
    <row r="1006" spans="1:12">
      <c r="A1006" s="286"/>
      <c r="B1006" s="286">
        <v>6490</v>
      </c>
      <c r="C1006" s="286">
        <v>304096</v>
      </c>
      <c r="D1006" s="286">
        <v>101</v>
      </c>
      <c r="E1006" s="287">
        <v>1.55</v>
      </c>
      <c r="F1006" s="285">
        <f t="shared" si="51"/>
        <v>156.55000000000001</v>
      </c>
      <c r="G1006" s="219"/>
      <c r="H1006" s="219"/>
      <c r="I1006" s="219"/>
      <c r="J1006" s="219"/>
      <c r="K1006" s="226"/>
      <c r="L1006" s="226"/>
    </row>
    <row r="1007" spans="1:12">
      <c r="A1007" s="286"/>
      <c r="B1007" s="286">
        <v>6487</v>
      </c>
      <c r="C1007" s="286">
        <v>303986</v>
      </c>
      <c r="D1007" s="286">
        <v>216</v>
      </c>
      <c r="E1007" s="287">
        <v>1.3</v>
      </c>
      <c r="F1007" s="285">
        <f t="shared" si="51"/>
        <v>280.8</v>
      </c>
      <c r="G1007" s="219"/>
      <c r="H1007" s="219"/>
      <c r="I1007" s="219"/>
      <c r="J1007" s="219"/>
      <c r="K1007" s="226"/>
      <c r="L1007" s="226"/>
    </row>
    <row r="1008" spans="1:12">
      <c r="A1008" s="286"/>
      <c r="B1008" s="286">
        <v>6487</v>
      </c>
      <c r="C1008" s="286">
        <v>303977</v>
      </c>
      <c r="D1008" s="286">
        <v>360</v>
      </c>
      <c r="E1008" s="287">
        <v>1.3</v>
      </c>
      <c r="F1008" s="285">
        <f t="shared" si="51"/>
        <v>468</v>
      </c>
      <c r="G1008" s="219"/>
      <c r="H1008" s="219"/>
      <c r="I1008" s="219"/>
      <c r="J1008" s="219"/>
      <c r="K1008" s="226"/>
      <c r="L1008" s="226"/>
    </row>
    <row r="1009" spans="1:12">
      <c r="A1009" s="286"/>
      <c r="B1009" s="286">
        <v>6487</v>
      </c>
      <c r="C1009" s="286">
        <v>303995</v>
      </c>
      <c r="D1009" s="286">
        <v>85</v>
      </c>
      <c r="E1009" s="287">
        <v>1.3</v>
      </c>
      <c r="F1009" s="285">
        <f t="shared" si="51"/>
        <v>110.5</v>
      </c>
      <c r="G1009" s="219"/>
      <c r="H1009" s="219"/>
      <c r="I1009" s="219"/>
      <c r="J1009" s="219"/>
      <c r="K1009" s="226"/>
      <c r="L1009" s="226"/>
    </row>
    <row r="1010" spans="1:12">
      <c r="A1010" s="286"/>
      <c r="B1010" s="286"/>
      <c r="C1010" s="286"/>
      <c r="D1010" s="286">
        <f>SUM(D998:D1009)</f>
        <v>5516</v>
      </c>
      <c r="E1010" s="287"/>
      <c r="F1010" s="285">
        <f>SUM(F998:F1009)</f>
        <v>8218.6700000000019</v>
      </c>
      <c r="G1010" s="219"/>
      <c r="H1010" s="219"/>
      <c r="I1010" s="219"/>
      <c r="J1010" s="219"/>
      <c r="K1010" s="226"/>
      <c r="L1010" s="226"/>
    </row>
    <row r="1011" spans="1:12">
      <c r="A1011" s="286" t="s">
        <v>893</v>
      </c>
      <c r="B1011" s="286">
        <v>342</v>
      </c>
      <c r="C1011" s="286">
        <v>304206</v>
      </c>
      <c r="D1011" s="286">
        <v>156</v>
      </c>
      <c r="E1011" s="287">
        <v>2.0299999999999998</v>
      </c>
      <c r="F1011" s="285">
        <f t="shared" si="51"/>
        <v>316.67999999999995</v>
      </c>
      <c r="G1011" s="219"/>
      <c r="H1011" s="219"/>
      <c r="I1011" s="219"/>
      <c r="J1011" s="219"/>
      <c r="K1011" s="226"/>
      <c r="L1011" s="226"/>
    </row>
    <row r="1012" spans="1:12">
      <c r="A1012" s="286"/>
      <c r="B1012" s="286">
        <v>342</v>
      </c>
      <c r="C1012" s="286">
        <v>304215</v>
      </c>
      <c r="D1012" s="286">
        <v>110</v>
      </c>
      <c r="E1012" s="287">
        <v>2.0299999999999998</v>
      </c>
      <c r="F1012" s="285">
        <f t="shared" si="51"/>
        <v>223.29999999999998</v>
      </c>
      <c r="G1012" s="219"/>
      <c r="H1012" s="219"/>
      <c r="I1012" s="219"/>
      <c r="J1012" s="219"/>
      <c r="K1012" s="226"/>
      <c r="L1012" s="226"/>
    </row>
    <row r="1013" spans="1:12">
      <c r="A1013" s="286"/>
      <c r="B1013" s="286">
        <v>342</v>
      </c>
      <c r="C1013" s="286">
        <v>304197</v>
      </c>
      <c r="D1013" s="286">
        <v>252</v>
      </c>
      <c r="E1013" s="287">
        <v>2.0299999999999998</v>
      </c>
      <c r="F1013" s="285">
        <f t="shared" si="51"/>
        <v>511.55999999999995</v>
      </c>
      <c r="G1013" s="219"/>
      <c r="H1013" s="219"/>
      <c r="I1013" s="219"/>
      <c r="J1013" s="219"/>
      <c r="K1013" s="226"/>
      <c r="L1013" s="226"/>
    </row>
    <row r="1014" spans="1:12">
      <c r="A1014" s="286"/>
      <c r="B1014" s="286">
        <v>6491</v>
      </c>
      <c r="C1014" s="286">
        <v>304114</v>
      </c>
      <c r="D1014" s="286">
        <v>720</v>
      </c>
      <c r="E1014" s="287">
        <v>1.98</v>
      </c>
      <c r="F1014" s="285">
        <f t="shared" si="51"/>
        <v>1425.6</v>
      </c>
      <c r="G1014" s="219"/>
      <c r="H1014" s="219"/>
      <c r="I1014" s="219"/>
      <c r="J1014" s="219"/>
      <c r="K1014" s="226"/>
      <c r="L1014" s="226"/>
    </row>
    <row r="1015" spans="1:12">
      <c r="A1015" s="286"/>
      <c r="B1015" s="286">
        <v>6491</v>
      </c>
      <c r="C1015" s="286">
        <v>304123</v>
      </c>
      <c r="D1015" s="286">
        <v>553</v>
      </c>
      <c r="E1015" s="287">
        <v>1.98</v>
      </c>
      <c r="F1015" s="285">
        <f t="shared" si="51"/>
        <v>1094.94</v>
      </c>
      <c r="G1015" s="219"/>
      <c r="H1015" s="219"/>
      <c r="I1015" s="219"/>
      <c r="J1015" s="219"/>
      <c r="K1015" s="226"/>
      <c r="L1015" s="226"/>
    </row>
    <row r="1016" spans="1:12">
      <c r="A1016" s="286"/>
      <c r="B1016" s="286">
        <v>6491</v>
      </c>
      <c r="C1016" s="286">
        <v>304105</v>
      </c>
      <c r="D1016" s="286">
        <v>1332</v>
      </c>
      <c r="E1016" s="287">
        <v>1.98</v>
      </c>
      <c r="F1016" s="285">
        <f t="shared" si="51"/>
        <v>2637.36</v>
      </c>
      <c r="G1016" s="219"/>
      <c r="H1016" s="219"/>
      <c r="I1016" s="219"/>
      <c r="J1016" s="219"/>
      <c r="K1016" s="226"/>
      <c r="L1016" s="226"/>
    </row>
    <row r="1017" spans="1:12">
      <c r="A1017" s="286"/>
      <c r="B1017" s="286">
        <v>6492</v>
      </c>
      <c r="C1017" s="286">
        <v>304141</v>
      </c>
      <c r="D1017" s="286">
        <v>456</v>
      </c>
      <c r="E1017" s="287">
        <v>2.0299999999999998</v>
      </c>
      <c r="F1017" s="285">
        <f t="shared" si="51"/>
        <v>925.68</v>
      </c>
      <c r="G1017" s="219"/>
      <c r="H1017" s="219"/>
      <c r="I1017" s="219"/>
      <c r="J1017" s="219"/>
      <c r="K1017" s="226"/>
      <c r="L1017" s="226"/>
    </row>
    <row r="1018" spans="1:12">
      <c r="A1018" s="286"/>
      <c r="B1018" s="286">
        <v>6492</v>
      </c>
      <c r="C1018" s="286">
        <v>304150</v>
      </c>
      <c r="D1018" s="286">
        <v>346</v>
      </c>
      <c r="E1018" s="287">
        <v>2.0299999999999998</v>
      </c>
      <c r="F1018" s="285">
        <f t="shared" si="51"/>
        <v>702.37999999999988</v>
      </c>
      <c r="G1018" s="219"/>
      <c r="H1018" s="219"/>
      <c r="I1018" s="219"/>
      <c r="J1018" s="219"/>
      <c r="K1018" s="226"/>
      <c r="L1018" s="226"/>
    </row>
    <row r="1019" spans="1:12">
      <c r="A1019" s="286"/>
      <c r="B1019" s="286">
        <v>6492</v>
      </c>
      <c r="C1019" s="286">
        <v>304132</v>
      </c>
      <c r="D1019" s="286">
        <v>828</v>
      </c>
      <c r="E1019" s="287">
        <v>2.0299999999999998</v>
      </c>
      <c r="F1019" s="285">
        <f t="shared" si="51"/>
        <v>1680.84</v>
      </c>
      <c r="G1019" s="219"/>
      <c r="H1019" s="219"/>
      <c r="I1019" s="219"/>
      <c r="J1019" s="219"/>
      <c r="K1019" s="226"/>
      <c r="L1019" s="226"/>
    </row>
    <row r="1020" spans="1:12">
      <c r="A1020" s="286"/>
      <c r="B1020" s="286">
        <v>6493</v>
      </c>
      <c r="C1020" s="286">
        <v>304179</v>
      </c>
      <c r="D1020" s="286">
        <v>318</v>
      </c>
      <c r="E1020" s="287">
        <v>1.98</v>
      </c>
      <c r="F1020" s="285">
        <f t="shared" si="51"/>
        <v>629.64</v>
      </c>
      <c r="G1020" s="219"/>
      <c r="H1020" s="219"/>
      <c r="I1020" s="219"/>
      <c r="J1020" s="219"/>
      <c r="K1020" s="226"/>
      <c r="L1020" s="226"/>
    </row>
    <row r="1021" spans="1:12">
      <c r="A1021" s="286"/>
      <c r="B1021" s="286">
        <v>6493</v>
      </c>
      <c r="C1021" s="286">
        <v>304160</v>
      </c>
      <c r="D1021" s="286">
        <v>540</v>
      </c>
      <c r="E1021" s="287">
        <v>1.98</v>
      </c>
      <c r="F1021" s="285">
        <f t="shared" si="51"/>
        <v>1069.2</v>
      </c>
      <c r="G1021" s="219"/>
      <c r="H1021" s="219"/>
      <c r="I1021" s="219"/>
      <c r="J1021" s="219"/>
      <c r="K1021" s="226"/>
      <c r="L1021" s="226"/>
    </row>
    <row r="1022" spans="1:12">
      <c r="A1022" s="286"/>
      <c r="B1022" s="286">
        <v>6493</v>
      </c>
      <c r="C1022" s="286">
        <v>305874</v>
      </c>
      <c r="D1022" s="286">
        <v>232</v>
      </c>
      <c r="E1022" s="287">
        <v>1.98</v>
      </c>
      <c r="F1022" s="285">
        <f t="shared" si="51"/>
        <v>459.36</v>
      </c>
      <c r="G1022" s="219"/>
      <c r="H1022" s="219"/>
      <c r="I1022" s="219"/>
      <c r="J1022" s="219"/>
      <c r="K1022" s="226"/>
      <c r="L1022" s="226"/>
    </row>
    <row r="1023" spans="1:12">
      <c r="A1023" s="286"/>
      <c r="B1023" s="286"/>
      <c r="C1023" s="286"/>
      <c r="D1023" s="286">
        <f>SUM(D1011:D1022)</f>
        <v>5843</v>
      </c>
      <c r="E1023" s="286"/>
      <c r="F1023" s="286">
        <f>SUM(F1011:F1022)</f>
        <v>11676.54</v>
      </c>
      <c r="G1023" s="219"/>
      <c r="H1023" s="219"/>
      <c r="I1023" s="219"/>
      <c r="J1023" s="219"/>
      <c r="K1023" s="226"/>
      <c r="L1023" s="226"/>
    </row>
    <row r="1025" spans="1:12">
      <c r="A1025" s="226">
        <v>2015</v>
      </c>
      <c r="B1025" s="226">
        <v>6922</v>
      </c>
      <c r="C1025" s="226">
        <v>337801</v>
      </c>
      <c r="D1025" s="227">
        <v>480</v>
      </c>
      <c r="E1025" s="227">
        <v>3.86</v>
      </c>
      <c r="F1025" s="227">
        <v>1852.8</v>
      </c>
      <c r="G1025" s="219">
        <v>43610</v>
      </c>
      <c r="H1025" s="219">
        <v>43611</v>
      </c>
      <c r="I1025" s="219">
        <v>43613</v>
      </c>
      <c r="J1025" s="219">
        <f>H1025+60</f>
        <v>43671</v>
      </c>
      <c r="K1025" s="226"/>
      <c r="L1025" s="226"/>
    </row>
    <row r="1026" spans="1:12" ht="16.5">
      <c r="A1026" s="358" t="s">
        <v>974</v>
      </c>
      <c r="B1026" s="226">
        <v>6922</v>
      </c>
      <c r="C1026" s="226">
        <v>337792</v>
      </c>
      <c r="D1026" s="227">
        <v>1904</v>
      </c>
      <c r="E1026" s="227">
        <v>3.86</v>
      </c>
      <c r="F1026" s="227">
        <v>7349.44</v>
      </c>
      <c r="G1026" s="219" t="s">
        <v>945</v>
      </c>
      <c r="H1026" s="219"/>
      <c r="I1026" s="219"/>
      <c r="J1026" s="219"/>
      <c r="K1026" s="226"/>
      <c r="L1026" s="226"/>
    </row>
    <row r="1027" spans="1:12">
      <c r="A1027" s="226"/>
      <c r="B1027" s="226">
        <v>6922</v>
      </c>
      <c r="C1027" s="226">
        <v>337810</v>
      </c>
      <c r="D1027" s="227">
        <v>900</v>
      </c>
      <c r="E1027" s="227">
        <v>3.86</v>
      </c>
      <c r="F1027" s="227">
        <v>3474</v>
      </c>
      <c r="G1027" s="219"/>
      <c r="H1027" s="219"/>
      <c r="I1027" s="219"/>
      <c r="J1027" s="219"/>
      <c r="K1027" s="226"/>
      <c r="L1027" s="226"/>
    </row>
    <row r="1028" spans="1:12">
      <c r="A1028" s="226"/>
      <c r="B1028" s="226">
        <v>6923</v>
      </c>
      <c r="C1028" s="226">
        <v>337839</v>
      </c>
      <c r="D1028" s="227">
        <v>420</v>
      </c>
      <c r="E1028" s="227">
        <v>3.86</v>
      </c>
      <c r="F1028" s="227">
        <v>1621.2</v>
      </c>
      <c r="G1028" s="219"/>
      <c r="H1028" s="219"/>
      <c r="I1028" s="219"/>
      <c r="J1028" s="219"/>
      <c r="K1028" s="226"/>
      <c r="L1028" s="226"/>
    </row>
    <row r="1029" spans="1:12">
      <c r="A1029" s="226"/>
      <c r="B1029" s="226">
        <v>6923</v>
      </c>
      <c r="C1029" s="226">
        <v>337820</v>
      </c>
      <c r="D1029" s="227">
        <v>1696</v>
      </c>
      <c r="E1029" s="227">
        <v>3.86</v>
      </c>
      <c r="F1029" s="227">
        <v>6546.56</v>
      </c>
      <c r="G1029" s="219"/>
      <c r="H1029" s="219"/>
      <c r="I1029" s="219"/>
      <c r="J1029" s="219"/>
      <c r="K1029" s="226"/>
      <c r="L1029" s="226"/>
    </row>
    <row r="1030" spans="1:12">
      <c r="A1030" s="226"/>
      <c r="B1030" s="226">
        <v>6923</v>
      </c>
      <c r="C1030" s="226">
        <v>350534</v>
      </c>
      <c r="D1030" s="227">
        <v>801</v>
      </c>
      <c r="E1030" s="227">
        <v>3.86</v>
      </c>
      <c r="F1030" s="227">
        <v>3091.86</v>
      </c>
      <c r="G1030" s="219"/>
      <c r="H1030" s="219"/>
      <c r="I1030" s="219"/>
      <c r="J1030" s="219"/>
      <c r="K1030" s="226"/>
      <c r="L1030" s="226"/>
    </row>
    <row r="1031" spans="1:12">
      <c r="A1031" s="226"/>
      <c r="B1031" s="226"/>
      <c r="C1031" s="226"/>
      <c r="D1031" s="247"/>
      <c r="E1031" s="227"/>
      <c r="F1031" s="247"/>
      <c r="G1031" s="219"/>
      <c r="H1031" s="219"/>
      <c r="I1031" s="219"/>
      <c r="J1031" s="219"/>
      <c r="K1031" s="226"/>
      <c r="L1031" s="226"/>
    </row>
    <row r="1032" spans="1:12">
      <c r="A1032" s="226"/>
      <c r="B1032" s="226"/>
      <c r="C1032" s="226"/>
      <c r="D1032" s="227">
        <f>SUM(D1025:D1031)</f>
        <v>6201</v>
      </c>
      <c r="E1032" s="227"/>
      <c r="F1032" s="247">
        <f>SUM(F1024:F1031)</f>
        <v>23935.86</v>
      </c>
      <c r="G1032" s="219"/>
      <c r="H1032" s="219"/>
      <c r="I1032" s="219"/>
      <c r="J1032" s="219"/>
      <c r="K1032" s="226"/>
      <c r="L1032" s="226"/>
    </row>
    <row r="1034" spans="1:12">
      <c r="A1034" s="361" t="s">
        <v>989</v>
      </c>
      <c r="B1034" s="361">
        <v>1603</v>
      </c>
      <c r="C1034" s="361">
        <v>314418</v>
      </c>
      <c r="D1034" s="362">
        <v>2357</v>
      </c>
      <c r="E1034" s="363">
        <v>1.39</v>
      </c>
      <c r="F1034" s="363">
        <f t="shared" ref="F1034:F1067" si="52">E1034*D1034</f>
        <v>3276.2299999999996</v>
      </c>
      <c r="G1034" s="219">
        <v>43626</v>
      </c>
      <c r="H1034" s="219">
        <v>43642</v>
      </c>
      <c r="I1034" s="219">
        <v>43648</v>
      </c>
      <c r="J1034" s="219">
        <v>43702</v>
      </c>
      <c r="K1034" s="226"/>
      <c r="L1034" s="226"/>
    </row>
    <row r="1035" spans="1:12">
      <c r="A1035" s="364" t="s">
        <v>988</v>
      </c>
      <c r="B1035" s="361">
        <v>1603</v>
      </c>
      <c r="C1035" s="361">
        <v>314629</v>
      </c>
      <c r="D1035" s="362">
        <v>1353</v>
      </c>
      <c r="E1035" s="363">
        <v>1.39</v>
      </c>
      <c r="F1035" s="363">
        <f t="shared" si="52"/>
        <v>1880.6699999999998</v>
      </c>
      <c r="G1035" s="219"/>
      <c r="H1035" s="219"/>
      <c r="I1035" s="219"/>
      <c r="J1035" s="219"/>
      <c r="K1035" s="226"/>
      <c r="L1035" s="226" t="s">
        <v>996</v>
      </c>
    </row>
    <row r="1036" spans="1:12">
      <c r="A1036" s="361"/>
      <c r="B1036" s="361">
        <v>1604</v>
      </c>
      <c r="C1036" s="361">
        <v>319083</v>
      </c>
      <c r="D1036" s="362">
        <v>1579</v>
      </c>
      <c r="E1036" s="363">
        <v>1.3</v>
      </c>
      <c r="F1036" s="363">
        <f t="shared" si="52"/>
        <v>2052.7000000000003</v>
      </c>
      <c r="G1036" s="219"/>
      <c r="H1036" s="219"/>
      <c r="I1036" s="219"/>
      <c r="J1036" s="219"/>
      <c r="K1036" s="226"/>
      <c r="L1036" s="226"/>
    </row>
    <row r="1037" spans="1:12">
      <c r="A1037" s="361"/>
      <c r="B1037" s="361">
        <v>1604</v>
      </c>
      <c r="C1037" s="361">
        <v>314528</v>
      </c>
      <c r="D1037" s="362">
        <v>413</v>
      </c>
      <c r="E1037" s="363">
        <v>1.3</v>
      </c>
      <c r="F1037" s="363">
        <f t="shared" si="52"/>
        <v>536.9</v>
      </c>
      <c r="G1037" s="219"/>
      <c r="H1037" s="219"/>
      <c r="I1037" s="219"/>
      <c r="J1037" s="219"/>
      <c r="K1037" s="226"/>
      <c r="L1037" s="226"/>
    </row>
    <row r="1038" spans="1:12">
      <c r="A1038" s="361"/>
      <c r="B1038" s="361">
        <v>1605</v>
      </c>
      <c r="C1038" s="361">
        <v>314555</v>
      </c>
      <c r="D1038" s="362">
        <v>540</v>
      </c>
      <c r="E1038" s="363">
        <v>1.3</v>
      </c>
      <c r="F1038" s="363">
        <f t="shared" si="52"/>
        <v>702</v>
      </c>
      <c r="G1038" s="219"/>
      <c r="H1038" s="219"/>
      <c r="I1038" s="219"/>
      <c r="J1038" s="219"/>
      <c r="K1038" s="226"/>
      <c r="L1038" s="226"/>
    </row>
    <row r="1039" spans="1:12">
      <c r="A1039" s="361"/>
      <c r="B1039" s="361">
        <v>1605</v>
      </c>
      <c r="C1039" s="361">
        <v>314390</v>
      </c>
      <c r="D1039" s="362">
        <v>861</v>
      </c>
      <c r="E1039" s="363">
        <v>1.3</v>
      </c>
      <c r="F1039" s="363">
        <f t="shared" si="52"/>
        <v>1119.3</v>
      </c>
      <c r="G1039" s="219"/>
      <c r="H1039" s="219"/>
      <c r="I1039" s="219"/>
      <c r="J1039" s="219"/>
      <c r="K1039" s="226"/>
      <c r="L1039" s="226"/>
    </row>
    <row r="1040" spans="1:12">
      <c r="A1040" s="361"/>
      <c r="B1040" s="365"/>
      <c r="C1040" s="365"/>
      <c r="D1040" s="365"/>
      <c r="E1040" s="365"/>
      <c r="F1040" s="363"/>
      <c r="G1040" s="219"/>
      <c r="H1040" s="219"/>
      <c r="I1040" s="219"/>
      <c r="J1040" s="219"/>
      <c r="K1040" s="226"/>
      <c r="L1040" s="226"/>
    </row>
    <row r="1041" spans="1:12">
      <c r="A1041" s="365" t="s">
        <v>990</v>
      </c>
      <c r="B1041" s="365">
        <v>6512</v>
      </c>
      <c r="C1041" s="365">
        <v>312355</v>
      </c>
      <c r="D1041" s="365">
        <v>628</v>
      </c>
      <c r="E1041" s="366">
        <v>3.65</v>
      </c>
      <c r="F1041" s="363">
        <f t="shared" si="52"/>
        <v>2292.1999999999998</v>
      </c>
      <c r="G1041" s="219"/>
      <c r="H1041" s="219"/>
      <c r="I1041" s="219"/>
      <c r="J1041" s="219"/>
      <c r="K1041" s="226"/>
      <c r="L1041" s="226"/>
    </row>
    <row r="1042" spans="1:12">
      <c r="A1042" s="365"/>
      <c r="B1042" s="365">
        <v>6512</v>
      </c>
      <c r="C1042" s="365">
        <v>312346</v>
      </c>
      <c r="D1042" s="365">
        <v>928</v>
      </c>
      <c r="E1042" s="366">
        <v>3.65</v>
      </c>
      <c r="F1042" s="363">
        <f t="shared" si="52"/>
        <v>3387.2</v>
      </c>
      <c r="G1042" s="219"/>
      <c r="H1042" s="219"/>
      <c r="I1042" s="219"/>
      <c r="J1042" s="219"/>
      <c r="K1042" s="226"/>
      <c r="L1042" s="226"/>
    </row>
    <row r="1043" spans="1:12">
      <c r="A1043" s="365"/>
      <c r="B1043" s="365">
        <v>6512</v>
      </c>
      <c r="C1043" s="365">
        <v>312364</v>
      </c>
      <c r="D1043" s="365">
        <v>646</v>
      </c>
      <c r="E1043" s="366">
        <v>3.65</v>
      </c>
      <c r="F1043" s="363">
        <f t="shared" si="52"/>
        <v>2357.9</v>
      </c>
      <c r="G1043" s="219"/>
      <c r="H1043" s="219"/>
      <c r="I1043" s="219"/>
      <c r="J1043" s="219"/>
      <c r="K1043" s="226"/>
      <c r="L1043" s="226"/>
    </row>
    <row r="1044" spans="1:12">
      <c r="A1044" s="365"/>
      <c r="B1044" s="365">
        <v>6513</v>
      </c>
      <c r="C1044" s="365">
        <v>312382</v>
      </c>
      <c r="D1044" s="365">
        <v>310</v>
      </c>
      <c r="E1044" s="366">
        <v>3.45</v>
      </c>
      <c r="F1044" s="363">
        <f t="shared" si="52"/>
        <v>1069.5</v>
      </c>
      <c r="G1044" s="219"/>
      <c r="H1044" s="219"/>
      <c r="I1044" s="219"/>
      <c r="J1044" s="219"/>
      <c r="K1044" s="226"/>
      <c r="L1044" s="226"/>
    </row>
    <row r="1045" spans="1:12">
      <c r="A1045" s="365"/>
      <c r="B1045" s="365">
        <v>6513</v>
      </c>
      <c r="C1045" s="365">
        <v>312373</v>
      </c>
      <c r="D1045" s="365">
        <v>464</v>
      </c>
      <c r="E1045" s="366">
        <v>3.45</v>
      </c>
      <c r="F1045" s="363">
        <f t="shared" si="52"/>
        <v>1600.8000000000002</v>
      </c>
      <c r="G1045" s="219"/>
      <c r="H1045" s="219"/>
      <c r="I1045" s="219"/>
      <c r="J1045" s="219"/>
      <c r="K1045" s="226"/>
      <c r="L1045" s="226"/>
    </row>
    <row r="1046" spans="1:12">
      <c r="A1046" s="365"/>
      <c r="B1046" s="365">
        <v>6513</v>
      </c>
      <c r="C1046" s="365">
        <v>312391</v>
      </c>
      <c r="D1046" s="365">
        <v>422</v>
      </c>
      <c r="E1046" s="366">
        <v>3.45</v>
      </c>
      <c r="F1046" s="363">
        <f t="shared" si="52"/>
        <v>1455.9</v>
      </c>
      <c r="G1046" s="219"/>
      <c r="H1046" s="219"/>
      <c r="I1046" s="219"/>
      <c r="J1046" s="219"/>
      <c r="K1046" s="226"/>
      <c r="L1046" s="226"/>
    </row>
    <row r="1047" spans="1:12">
      <c r="A1047" s="365"/>
      <c r="B1047" s="365"/>
      <c r="C1047" s="365"/>
      <c r="D1047" s="365"/>
      <c r="E1047" s="366"/>
      <c r="F1047" s="365"/>
      <c r="G1047" s="219"/>
      <c r="H1047" s="219"/>
      <c r="I1047" s="219"/>
      <c r="J1047" s="219"/>
      <c r="K1047" s="226"/>
      <c r="L1047" s="226"/>
    </row>
    <row r="1048" spans="1:12">
      <c r="A1048" s="365" t="s">
        <v>991</v>
      </c>
      <c r="B1048" s="365">
        <v>6514</v>
      </c>
      <c r="C1048" s="365">
        <v>312410</v>
      </c>
      <c r="D1048" s="365">
        <v>1177</v>
      </c>
      <c r="E1048" s="366">
        <v>4.3499999999999996</v>
      </c>
      <c r="F1048" s="363">
        <f t="shared" si="52"/>
        <v>5119.95</v>
      </c>
      <c r="G1048" s="219"/>
      <c r="H1048" s="219"/>
      <c r="I1048" s="219"/>
      <c r="J1048" s="219"/>
      <c r="K1048" s="226"/>
      <c r="L1048" s="226"/>
    </row>
    <row r="1049" spans="1:12">
      <c r="A1049" s="365"/>
      <c r="B1049" s="365">
        <v>6514</v>
      </c>
      <c r="C1049" s="365">
        <v>312400</v>
      </c>
      <c r="D1049" s="365">
        <v>784</v>
      </c>
      <c r="E1049" s="366">
        <v>4.3499999999999996</v>
      </c>
      <c r="F1049" s="363">
        <f t="shared" si="52"/>
        <v>3410.3999999999996</v>
      </c>
      <c r="G1049" s="219"/>
      <c r="H1049" s="219"/>
      <c r="I1049" s="219"/>
      <c r="J1049" s="219"/>
      <c r="K1049" s="226"/>
      <c r="L1049" s="226"/>
    </row>
    <row r="1050" spans="1:12">
      <c r="A1050" s="365"/>
      <c r="B1050" s="365">
        <v>6514</v>
      </c>
      <c r="C1050" s="365">
        <v>312429</v>
      </c>
      <c r="D1050" s="365">
        <v>854</v>
      </c>
      <c r="E1050" s="366">
        <v>4.3499999999999996</v>
      </c>
      <c r="F1050" s="363">
        <f t="shared" si="52"/>
        <v>3714.8999999999996</v>
      </c>
      <c r="G1050" s="219"/>
      <c r="H1050" s="219"/>
      <c r="I1050" s="219"/>
      <c r="J1050" s="219"/>
      <c r="K1050" s="226"/>
      <c r="L1050" s="226"/>
    </row>
    <row r="1051" spans="1:12">
      <c r="A1051" s="365"/>
      <c r="B1051" s="365">
        <v>6515</v>
      </c>
      <c r="C1051" s="365">
        <v>312447</v>
      </c>
      <c r="D1051" s="365">
        <v>607</v>
      </c>
      <c r="E1051" s="366">
        <v>4.3499999999999996</v>
      </c>
      <c r="F1051" s="363">
        <f t="shared" si="52"/>
        <v>2640.45</v>
      </c>
      <c r="G1051" s="219"/>
      <c r="H1051" s="219"/>
      <c r="I1051" s="219"/>
      <c r="J1051" s="219"/>
      <c r="K1051" s="226"/>
      <c r="L1051" s="226"/>
    </row>
    <row r="1052" spans="1:12">
      <c r="A1052" s="365"/>
      <c r="B1052" s="365">
        <v>6515</v>
      </c>
      <c r="C1052" s="365">
        <v>312438</v>
      </c>
      <c r="D1052" s="365">
        <v>400</v>
      </c>
      <c r="E1052" s="366">
        <v>4.3499999999999996</v>
      </c>
      <c r="F1052" s="363">
        <f t="shared" si="52"/>
        <v>1739.9999999999998</v>
      </c>
      <c r="G1052" s="219"/>
      <c r="H1052" s="219"/>
      <c r="I1052" s="219"/>
      <c r="J1052" s="219"/>
      <c r="K1052" s="226"/>
      <c r="L1052" s="226"/>
    </row>
    <row r="1053" spans="1:12">
      <c r="A1053" s="365"/>
      <c r="B1053" s="365">
        <v>6515</v>
      </c>
      <c r="C1053" s="365">
        <v>312456</v>
      </c>
      <c r="D1053" s="365">
        <v>580</v>
      </c>
      <c r="E1053" s="366">
        <v>4.3499999999999996</v>
      </c>
      <c r="F1053" s="363">
        <f t="shared" si="52"/>
        <v>2523</v>
      </c>
      <c r="G1053" s="219"/>
      <c r="H1053" s="219"/>
      <c r="I1053" s="219"/>
      <c r="J1053" s="219"/>
      <c r="K1053" s="226"/>
      <c r="L1053" s="226"/>
    </row>
    <row r="1054" spans="1:12">
      <c r="A1054" s="365"/>
      <c r="B1054" s="365"/>
      <c r="C1054" s="365"/>
      <c r="D1054" s="365"/>
      <c r="E1054" s="366"/>
      <c r="F1054" s="365"/>
      <c r="G1054" s="219"/>
      <c r="H1054" s="219"/>
      <c r="I1054" s="219"/>
      <c r="J1054" s="219"/>
      <c r="K1054" s="226"/>
      <c r="L1054" s="226"/>
    </row>
    <row r="1055" spans="1:12">
      <c r="A1055" s="365" t="s">
        <v>992</v>
      </c>
      <c r="B1055" s="365">
        <v>6516</v>
      </c>
      <c r="C1055" s="365">
        <v>312483</v>
      </c>
      <c r="D1055" s="365">
        <v>326</v>
      </c>
      <c r="E1055" s="367">
        <v>3.85</v>
      </c>
      <c r="F1055" s="363">
        <f t="shared" si="52"/>
        <v>1255.1000000000001</v>
      </c>
      <c r="G1055" s="219"/>
      <c r="H1055" s="219"/>
      <c r="I1055" s="219"/>
      <c r="J1055" s="219"/>
      <c r="K1055" s="226"/>
      <c r="L1055" s="226"/>
    </row>
    <row r="1056" spans="1:12">
      <c r="A1056" s="365"/>
      <c r="B1056" s="365">
        <v>6516</v>
      </c>
      <c r="C1056" s="365">
        <v>312465</v>
      </c>
      <c r="D1056" s="365">
        <v>1280</v>
      </c>
      <c r="E1056" s="367">
        <v>3.85</v>
      </c>
      <c r="F1056" s="363">
        <f t="shared" si="52"/>
        <v>4928</v>
      </c>
      <c r="G1056" s="219"/>
      <c r="H1056" s="219"/>
      <c r="I1056" s="219"/>
      <c r="J1056" s="219"/>
      <c r="K1056" s="226"/>
      <c r="L1056" s="226"/>
    </row>
    <row r="1057" spans="1:12">
      <c r="A1057" s="365"/>
      <c r="B1057" s="365">
        <v>6516</v>
      </c>
      <c r="C1057" s="365">
        <v>328570</v>
      </c>
      <c r="D1057" s="365">
        <v>100</v>
      </c>
      <c r="E1057" s="367">
        <v>3.85</v>
      </c>
      <c r="F1057" s="363">
        <f t="shared" si="52"/>
        <v>385</v>
      </c>
      <c r="G1057" s="219"/>
      <c r="H1057" s="219"/>
      <c r="I1057" s="219"/>
      <c r="J1057" s="219"/>
      <c r="K1057" s="226"/>
      <c r="L1057" s="226"/>
    </row>
    <row r="1058" spans="1:12">
      <c r="A1058" s="365"/>
      <c r="B1058" s="365">
        <v>6517</v>
      </c>
      <c r="C1058" s="365">
        <v>312539</v>
      </c>
      <c r="D1058" s="365">
        <v>97</v>
      </c>
      <c r="E1058" s="367">
        <v>4.2</v>
      </c>
      <c r="F1058" s="363">
        <f t="shared" si="52"/>
        <v>407.40000000000003</v>
      </c>
      <c r="G1058" s="219"/>
      <c r="H1058" s="219"/>
      <c r="I1058" s="219"/>
      <c r="J1058" s="219"/>
      <c r="K1058" s="226"/>
      <c r="L1058" s="226"/>
    </row>
    <row r="1059" spans="1:12">
      <c r="A1059" s="365"/>
      <c r="B1059" s="365">
        <v>6517</v>
      </c>
      <c r="C1059" s="365">
        <v>312492</v>
      </c>
      <c r="D1059" s="365">
        <v>400</v>
      </c>
      <c r="E1059" s="367">
        <v>4.2</v>
      </c>
      <c r="F1059" s="363">
        <f t="shared" si="52"/>
        <v>1680</v>
      </c>
      <c r="G1059" s="219"/>
      <c r="H1059" s="219"/>
      <c r="I1059" s="219"/>
      <c r="J1059" s="219"/>
      <c r="K1059" s="226"/>
      <c r="L1059" s="226"/>
    </row>
    <row r="1060" spans="1:12">
      <c r="A1060" s="365"/>
      <c r="B1060" s="365">
        <v>6517</v>
      </c>
      <c r="C1060" s="365">
        <v>312548</v>
      </c>
      <c r="D1060" s="365">
        <v>220</v>
      </c>
      <c r="E1060" s="367">
        <v>4.2</v>
      </c>
      <c r="F1060" s="363">
        <f t="shared" si="52"/>
        <v>924</v>
      </c>
      <c r="G1060" s="219"/>
      <c r="H1060" s="219"/>
      <c r="I1060" s="219"/>
      <c r="J1060" s="219"/>
      <c r="K1060" s="226"/>
      <c r="L1060" s="226"/>
    </row>
    <row r="1061" spans="1:12">
      <c r="A1061" s="365"/>
      <c r="B1061" s="365"/>
      <c r="C1061" s="365"/>
      <c r="D1061" s="365"/>
      <c r="E1061" s="365"/>
      <c r="F1061" s="365"/>
      <c r="G1061" s="219"/>
      <c r="H1061" s="219"/>
      <c r="I1061" s="219"/>
      <c r="J1061" s="219"/>
      <c r="K1061" s="226"/>
      <c r="L1061" s="226"/>
    </row>
    <row r="1062" spans="1:12">
      <c r="A1062" s="365" t="s">
        <v>993</v>
      </c>
      <c r="B1062" s="365">
        <v>6518</v>
      </c>
      <c r="C1062" s="365">
        <v>312593</v>
      </c>
      <c r="D1062" s="365">
        <v>455</v>
      </c>
      <c r="E1062" s="367">
        <v>5.3</v>
      </c>
      <c r="F1062" s="363">
        <f t="shared" si="52"/>
        <v>2411.5</v>
      </c>
      <c r="G1062" s="219"/>
      <c r="H1062" s="219"/>
      <c r="I1062" s="219"/>
      <c r="J1062" s="219"/>
      <c r="K1062" s="226"/>
      <c r="L1062" s="226"/>
    </row>
    <row r="1063" spans="1:12">
      <c r="A1063" s="365"/>
      <c r="B1063" s="365">
        <v>6518</v>
      </c>
      <c r="C1063" s="365">
        <v>312575</v>
      </c>
      <c r="D1063" s="365">
        <v>848</v>
      </c>
      <c r="E1063" s="367">
        <v>5.3</v>
      </c>
      <c r="F1063" s="363">
        <f t="shared" si="52"/>
        <v>4494.3999999999996</v>
      </c>
      <c r="G1063" s="219"/>
      <c r="H1063" s="219"/>
      <c r="I1063" s="219"/>
      <c r="J1063" s="219"/>
      <c r="K1063" s="226"/>
      <c r="L1063" s="226"/>
    </row>
    <row r="1064" spans="1:12">
      <c r="A1064" s="365"/>
      <c r="B1064" s="365">
        <v>6518</v>
      </c>
      <c r="C1064" s="365">
        <v>312611</v>
      </c>
      <c r="D1064" s="365">
        <v>481</v>
      </c>
      <c r="E1064" s="367">
        <v>5.3</v>
      </c>
      <c r="F1064" s="363">
        <f t="shared" si="52"/>
        <v>2549.2999999999997</v>
      </c>
      <c r="G1064" s="219"/>
      <c r="H1064" s="219"/>
      <c r="I1064" s="219"/>
      <c r="J1064" s="219"/>
      <c r="K1064" s="226"/>
      <c r="L1064" s="226"/>
    </row>
    <row r="1065" spans="1:12">
      <c r="A1065" s="365"/>
      <c r="B1065" s="365"/>
      <c r="C1065" s="365"/>
      <c r="D1065" s="365"/>
      <c r="E1065" s="365"/>
      <c r="F1065" s="365"/>
      <c r="G1065" s="219"/>
      <c r="H1065" s="219"/>
      <c r="I1065" s="219"/>
      <c r="J1065" s="219"/>
      <c r="K1065" s="226"/>
      <c r="L1065" s="226"/>
    </row>
    <row r="1066" spans="1:12">
      <c r="A1066" s="365" t="s">
        <v>994</v>
      </c>
      <c r="B1066" s="222" t="s">
        <v>995</v>
      </c>
      <c r="C1066" s="368">
        <v>607701</v>
      </c>
      <c r="D1066" s="365">
        <v>2256</v>
      </c>
      <c r="E1066" s="367">
        <v>2.85</v>
      </c>
      <c r="F1066" s="363">
        <f t="shared" si="52"/>
        <v>6429.6</v>
      </c>
      <c r="G1066" s="219"/>
      <c r="H1066" s="219"/>
      <c r="I1066" s="219"/>
      <c r="J1066" s="219"/>
      <c r="K1066" s="226"/>
      <c r="L1066" s="226"/>
    </row>
    <row r="1067" spans="1:12">
      <c r="A1067" s="365"/>
      <c r="B1067" s="365">
        <v>56112</v>
      </c>
      <c r="C1067" s="368">
        <v>607701</v>
      </c>
      <c r="D1067" s="365">
        <v>3096</v>
      </c>
      <c r="E1067" s="367">
        <v>3.8</v>
      </c>
      <c r="F1067" s="363">
        <f t="shared" si="52"/>
        <v>11764.8</v>
      </c>
      <c r="G1067" s="219"/>
      <c r="H1067" s="219"/>
      <c r="I1067" s="219"/>
      <c r="J1067" s="219"/>
      <c r="K1067" s="226"/>
      <c r="L1067" s="226"/>
    </row>
    <row r="1068" spans="1:12">
      <c r="A1068" s="365"/>
      <c r="B1068" s="365"/>
      <c r="C1068" s="365"/>
      <c r="D1068" s="365">
        <f>SUM(D1034:D1067)</f>
        <v>24462</v>
      </c>
      <c r="E1068" s="365"/>
      <c r="F1068" s="366">
        <f>SUM(F1034:F1067)</f>
        <v>78109.100000000006</v>
      </c>
      <c r="G1068" s="219"/>
      <c r="H1068" s="219"/>
      <c r="I1068" s="219"/>
      <c r="J1068" s="219"/>
      <c r="K1068" s="226"/>
      <c r="L1068" s="226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OOF</vt:lpstr>
      <vt:lpstr>ISS</vt:lpstr>
      <vt:lpstr>SAM</vt:lpstr>
      <vt:lpstr>OST</vt:lpstr>
      <vt:lpstr>ONS</vt:lpstr>
      <vt:lpstr>BASE</vt:lpstr>
      <vt:lpstr>GDR</vt:lpstr>
      <vt:lpstr>TED</vt:lpstr>
      <vt:lpstr>INE</vt:lpstr>
      <vt:lpstr>Note</vt:lpstr>
      <vt:lpstr>GDR!Print_Titles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2019-06-14T04:45:52Z</dcterms:modified>
</cp:coreProperties>
</file>